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lber\Desktop\DOCUMENTOS ALBERTO AÑO 4\DIRECCIÓN FINANCIERA\EJERCICIOS\"/>
    </mc:Choice>
  </mc:AlternateContent>
  <xr:revisionPtr revIDLastSave="0" documentId="13_ncr:1_{9885B584-5503-4164-A1D8-DB1CF99FA38D}" xr6:coauthVersionLast="45" xr6:coauthVersionMax="45" xr10:uidLastSave="{00000000-0000-0000-0000-000000000000}"/>
  <bookViews>
    <workbookView xWindow="-120" yWindow="-120" windowWidth="20730" windowHeight="11160" activeTab="1" xr2:uid="{A6C62241-2697-4ACA-951C-44D49F490CDE}"/>
  </bookViews>
  <sheets>
    <sheet name="Mini case" sheetId="1" r:id="rId1"/>
    <sheet name="Break Even Poi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2" l="1"/>
  <c r="H1" i="2" l="1"/>
  <c r="H2" i="2"/>
  <c r="B2" i="2"/>
  <c r="B1" i="2"/>
  <c r="F10" i="1" l="1"/>
  <c r="B16" i="1"/>
  <c r="H10" i="1" l="1"/>
  <c r="K16" i="1" l="1"/>
  <c r="M12" i="1"/>
  <c r="M13" i="1" s="1"/>
  <c r="L12" i="1"/>
  <c r="L13" i="1" s="1"/>
  <c r="K12" i="1"/>
  <c r="K13" i="1" s="1"/>
  <c r="C17" i="1"/>
  <c r="M11" i="1"/>
  <c r="L11" i="1"/>
  <c r="K11" i="1"/>
  <c r="M10" i="1"/>
  <c r="L10" i="1"/>
  <c r="K10" i="1"/>
  <c r="M9" i="1"/>
  <c r="L9" i="1"/>
  <c r="K9" i="1"/>
  <c r="M8" i="1"/>
  <c r="L8" i="1"/>
  <c r="K8" i="1"/>
  <c r="B8" i="1"/>
  <c r="L3" i="1"/>
  <c r="M6" i="1" s="1"/>
  <c r="L1" i="1"/>
  <c r="D12" i="1"/>
  <c r="C12" i="1"/>
  <c r="B12" i="1"/>
  <c r="D10" i="1"/>
  <c r="C10" i="1"/>
  <c r="B10" i="1"/>
  <c r="D9" i="1"/>
  <c r="C9" i="1"/>
  <c r="B9" i="1"/>
  <c r="D8" i="1"/>
  <c r="D11" i="1" s="1"/>
  <c r="C8" i="1"/>
  <c r="C11" i="1" s="1"/>
  <c r="B11" i="1"/>
  <c r="L14" i="1" l="1"/>
  <c r="L15" i="1" s="1"/>
  <c r="L16" i="1" s="1"/>
  <c r="L18" i="1" s="1"/>
  <c r="M14" i="1"/>
  <c r="M15" i="1" s="1"/>
  <c r="M16" i="1" s="1"/>
  <c r="K14" i="1"/>
  <c r="K15" i="1" s="1"/>
  <c r="B13" i="1"/>
  <c r="C13" i="1"/>
  <c r="D13" i="1"/>
  <c r="M18" i="1" l="1"/>
  <c r="L17" i="1"/>
  <c r="K18" i="1"/>
  <c r="C14" i="1"/>
  <c r="C15" i="1" s="1"/>
  <c r="C16" i="1" s="1"/>
  <c r="C18" i="1" s="1"/>
  <c r="B14" i="1"/>
  <c r="B15" i="1"/>
  <c r="D14" i="1"/>
  <c r="D15" i="1"/>
  <c r="D16" i="1" s="1"/>
  <c r="D18" i="1" l="1"/>
  <c r="B18" i="1"/>
</calcChain>
</file>

<file path=xl/sharedStrings.xml><?xml version="1.0" encoding="utf-8"?>
<sst xmlns="http://schemas.openxmlformats.org/spreadsheetml/2006/main" count="71" uniqueCount="48">
  <si>
    <t>Sales Scenario</t>
  </si>
  <si>
    <t>Pessimist</t>
  </si>
  <si>
    <t>Neutral</t>
  </si>
  <si>
    <t>Optimistic</t>
  </si>
  <si>
    <t>%</t>
  </si>
  <si>
    <t>Units</t>
  </si>
  <si>
    <t>Debt</t>
  </si>
  <si>
    <t>Quantity</t>
  </si>
  <si>
    <t>Number Shares</t>
  </si>
  <si>
    <t>Income Statement</t>
  </si>
  <si>
    <t>Sales</t>
  </si>
  <si>
    <t>Variable Cost</t>
  </si>
  <si>
    <t>Fixed Cost</t>
  </si>
  <si>
    <t>Operating Income (EBIT)</t>
  </si>
  <si>
    <t>Unit Price</t>
  </si>
  <si>
    <t>Unit Variable Cost</t>
  </si>
  <si>
    <t>Interest Expenses</t>
  </si>
  <si>
    <t>Tax rate</t>
  </si>
  <si>
    <t>Earnings Before Taxes (EBT)</t>
  </si>
  <si>
    <t>tax</t>
  </si>
  <si>
    <t>Net Income</t>
  </si>
  <si>
    <t>Percentage Change in EPS</t>
  </si>
  <si>
    <t>Expected Earning per share (EPS)</t>
  </si>
  <si>
    <t>Nb shares</t>
  </si>
  <si>
    <t>Price share</t>
  </si>
  <si>
    <t>Purchasement</t>
  </si>
  <si>
    <t>Interest rate</t>
  </si>
  <si>
    <r>
      <t xml:space="preserve">Question 1: </t>
    </r>
    <r>
      <rPr>
        <sz val="11"/>
        <color theme="1"/>
        <rFont val="Calibri"/>
        <family val="2"/>
        <scheme val="minor"/>
      </rPr>
      <t xml:space="preserve">If we change the capital structure, adopting 0,6 M of debt we end up with an increase in the expected earning per share (EPS) from 0,5544 cents per share currently, to 0,588 cents opting for more debt. </t>
    </r>
  </si>
  <si>
    <t>Earnings per share</t>
  </si>
  <si>
    <r>
      <t>Conclusions:</t>
    </r>
    <r>
      <rPr>
        <sz val="11"/>
        <color theme="1"/>
        <rFont val="Calibri"/>
        <family val="2"/>
        <scheme val="minor"/>
      </rPr>
      <t xml:space="preserve"> The first and obvious situation is that interest have an effect on taxes, lowering the EBT and allowing the company to pay less taxes. So, increasing the Debt also derives into a lowering in the taxes the company has to pay. And the other conclusion is how we calculate the shares on 2 second situation, as we are using the debt to buy our own shares. </t>
    </r>
  </si>
  <si>
    <t>Situation 2</t>
  </si>
  <si>
    <t>Situation 1</t>
  </si>
  <si>
    <t>Standard Deviation</t>
  </si>
  <si>
    <r>
      <t>Question 2:</t>
    </r>
    <r>
      <rPr>
        <sz val="11"/>
        <color theme="1"/>
        <rFont val="Calibri"/>
        <family val="2"/>
        <scheme val="minor"/>
      </rPr>
      <t xml:space="preserve"> Unfortunatelly we cannot decide wether to accept the project or not as the volatility of the second situation (with debt) is more Extreme (</t>
    </r>
    <r>
      <rPr>
        <b/>
        <sz val="11"/>
        <color theme="1"/>
        <rFont val="Calibri"/>
        <family val="2"/>
        <scheme val="minor"/>
      </rPr>
      <t>sd = 0,2728</t>
    </r>
    <r>
      <rPr>
        <sz val="11"/>
        <color theme="1"/>
        <rFont val="Calibri"/>
        <family val="2"/>
        <scheme val="minor"/>
      </rPr>
      <t>) than the first situation (</t>
    </r>
    <r>
      <rPr>
        <b/>
        <sz val="11"/>
        <color theme="1"/>
        <rFont val="Calibri"/>
        <family val="2"/>
        <scheme val="minor"/>
      </rPr>
      <t>sd = 0,2182)</t>
    </r>
    <r>
      <rPr>
        <sz val="11"/>
        <color theme="1"/>
        <rFont val="Calibri"/>
        <family val="2"/>
        <scheme val="minor"/>
      </rPr>
      <t xml:space="preserve">. So knowing that we obtain a higher return on 2 second situation, but that it involves a higher risk, we do not know which one to choose. </t>
    </r>
  </si>
  <si>
    <t>EPS situation 1</t>
  </si>
  <si>
    <t>Nb of Shares</t>
  </si>
  <si>
    <t>EPS Situation 2</t>
  </si>
  <si>
    <t>Assets</t>
  </si>
  <si>
    <t>Kd</t>
  </si>
  <si>
    <t>ROA</t>
  </si>
  <si>
    <t>Break Even Point</t>
  </si>
  <si>
    <t>Formula 1</t>
  </si>
  <si>
    <t>(EBIT/Assets) = ROA</t>
  </si>
  <si>
    <t>Taxes</t>
  </si>
  <si>
    <t>(((EBIT - Interest)*(1-taxes))/Nb of Shares) = EPS</t>
  </si>
  <si>
    <t>With the Calculator is easy to do it, you first calculate the Situation 1, then the Situation 2 and afterwards you equalize and you should get the EBIT.</t>
  </si>
  <si>
    <t>BreakEven Point</t>
  </si>
  <si>
    <r>
      <t xml:space="preserve">Explanation: </t>
    </r>
    <r>
      <rPr>
        <sz val="11"/>
        <color theme="1"/>
        <rFont val="Calibri"/>
        <family val="2"/>
        <scheme val="minor"/>
      </rPr>
      <t xml:space="preserve">The Break Even Point is the number of EBIT and EPS where both situations (with debt and without it) will be equal. If we get an EBIT or EPS lower than dat, we will be getting </t>
    </r>
    <r>
      <rPr>
        <b/>
        <sz val="11"/>
        <color theme="1"/>
        <rFont val="Calibri"/>
        <family val="2"/>
        <scheme val="minor"/>
      </rPr>
      <t>Negative Financial</t>
    </r>
    <r>
      <rPr>
        <sz val="11"/>
        <color theme="1"/>
        <rFont val="Calibri"/>
        <family val="2"/>
        <scheme val="minor"/>
      </rPr>
      <t xml:space="preserve"> </t>
    </r>
    <r>
      <rPr>
        <b/>
        <sz val="11"/>
        <color theme="1"/>
        <rFont val="Calibri"/>
        <family val="2"/>
        <scheme val="minor"/>
      </rPr>
      <t>Leverage</t>
    </r>
    <r>
      <rPr>
        <sz val="11"/>
        <color theme="1"/>
        <rFont val="Calibri"/>
        <family val="2"/>
        <scheme val="minor"/>
      </rPr>
      <t xml:space="preserve">, meaning is better to finance without debt, instead, if we are getting a higher EBIT or EPS we derive into a </t>
    </r>
    <r>
      <rPr>
        <b/>
        <sz val="11"/>
        <color theme="1"/>
        <rFont val="Calibri"/>
        <family val="2"/>
        <scheme val="minor"/>
      </rPr>
      <t>Positive Financial Leverage</t>
    </r>
    <r>
      <rPr>
        <sz val="11"/>
        <color theme="1"/>
        <rFont val="Calibri"/>
        <family val="2"/>
        <scheme val="minor"/>
      </rPr>
      <t xml:space="preserve">, meaning that the margins between the Kd and the Return on Assets are higher and giving profit to the shareholders.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</si>
</sst>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_-;\-* #,##0.00_-;_-* &quot;-&quot;??_-;_-@_-"/>
  </numFmts>
  <fonts count="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theme="1" tint="4.9989318521683403E-2"/>
        <bgColor indexed="64"/>
      </patternFill>
    </fill>
  </fills>
  <borders count="3">
    <border>
      <left/>
      <right/>
      <top/>
      <bottom/>
      <diagonal/>
    </border>
    <border>
      <left/>
      <right style="medium">
        <color indexed="64"/>
      </right>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5">
    <xf numFmtId="0" fontId="0" fillId="0" borderId="0" xfId="0"/>
    <xf numFmtId="0" fontId="3" fillId="0" borderId="0" xfId="0" applyFont="1"/>
    <xf numFmtId="0" fontId="0" fillId="0" borderId="0" xfId="0" applyAlignment="1">
      <alignment horizontal="center"/>
    </xf>
    <xf numFmtId="43" fontId="0" fillId="0" borderId="0" xfId="1" applyFont="1"/>
    <xf numFmtId="9" fontId="0" fillId="0" borderId="0" xfId="3" applyFont="1"/>
    <xf numFmtId="44" fontId="0" fillId="0" borderId="0" xfId="2" applyFont="1"/>
    <xf numFmtId="43" fontId="0" fillId="0" borderId="0" xfId="0" applyNumberFormat="1"/>
    <xf numFmtId="0" fontId="3" fillId="3" borderId="0" xfId="0" applyFont="1" applyFill="1" applyAlignment="1">
      <alignment wrapText="1"/>
    </xf>
    <xf numFmtId="9" fontId="0" fillId="0" borderId="0" xfId="0" applyNumberFormat="1"/>
    <xf numFmtId="0" fontId="0" fillId="0" borderId="1" xfId="0" applyBorder="1"/>
    <xf numFmtId="0" fontId="0" fillId="0" borderId="2" xfId="0" applyBorder="1"/>
    <xf numFmtId="44" fontId="3" fillId="3" borderId="0" xfId="2" applyFont="1" applyFill="1"/>
    <xf numFmtId="0" fontId="3" fillId="4" borderId="0" xfId="0" applyNumberFormat="1" applyFont="1" applyFill="1"/>
    <xf numFmtId="0" fontId="3" fillId="4" borderId="0" xfId="0" applyFont="1" applyFill="1"/>
    <xf numFmtId="10" fontId="3" fillId="4" borderId="0" xfId="3" applyNumberFormat="1" applyFont="1" applyFill="1"/>
    <xf numFmtId="9" fontId="3" fillId="4" borderId="0" xfId="3" applyFont="1" applyFill="1"/>
    <xf numFmtId="0" fontId="3" fillId="0" borderId="0" xfId="0" applyFont="1" applyFill="1"/>
    <xf numFmtId="0" fontId="3" fillId="4" borderId="0" xfId="0" applyFont="1" applyFill="1" applyAlignment="1">
      <alignment wrapText="1"/>
    </xf>
    <xf numFmtId="0" fontId="0" fillId="5" borderId="1" xfId="0" applyFill="1" applyBorder="1"/>
    <xf numFmtId="0" fontId="0" fillId="5" borderId="0" xfId="0" applyFill="1"/>
    <xf numFmtId="0" fontId="2" fillId="6" borderId="0" xfId="0" applyFont="1" applyFill="1"/>
    <xf numFmtId="0" fontId="4" fillId="6" borderId="0" xfId="0" applyFont="1" applyFill="1"/>
    <xf numFmtId="43" fontId="4" fillId="6" borderId="0" xfId="0" applyNumberFormat="1" applyFont="1" applyFill="1"/>
    <xf numFmtId="43" fontId="0" fillId="0" borderId="0" xfId="1" applyFont="1" applyAlignment="1">
      <alignment horizontal="center"/>
    </xf>
    <xf numFmtId="44" fontId="0" fillId="0" borderId="0" xfId="2" applyFont="1" applyAlignment="1">
      <alignment horizontal="center"/>
    </xf>
    <xf numFmtId="44" fontId="0" fillId="0" borderId="0" xfId="0" applyNumberFormat="1"/>
    <xf numFmtId="0" fontId="3" fillId="2" borderId="0" xfId="0" applyFont="1" applyFill="1" applyAlignment="1">
      <alignment horizontal="center"/>
    </xf>
    <xf numFmtId="0" fontId="3" fillId="0" borderId="0" xfId="0" applyFont="1" applyAlignment="1">
      <alignment horizontal="left" vertical="top" wrapText="1"/>
    </xf>
    <xf numFmtId="0" fontId="5" fillId="0" borderId="0" xfId="0" applyFont="1"/>
    <xf numFmtId="0" fontId="3" fillId="3" borderId="0" xfId="0" applyFont="1" applyFill="1"/>
    <xf numFmtId="0" fontId="0" fillId="3" borderId="0" xfId="0" applyFill="1"/>
    <xf numFmtId="0" fontId="5" fillId="3" borderId="0" xfId="0" applyFont="1" applyFill="1"/>
    <xf numFmtId="0" fontId="0" fillId="3" borderId="0" xfId="0" applyFont="1" applyFill="1"/>
    <xf numFmtId="44" fontId="0" fillId="3" borderId="0" xfId="0" applyNumberFormat="1" applyFill="1"/>
    <xf numFmtId="44" fontId="0" fillId="3" borderId="0" xfId="2" applyFont="1" applyFill="1"/>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6126E-1B99-49AF-83EF-AA00797044AF}">
  <dimension ref="A1:M25"/>
  <sheetViews>
    <sheetView workbookViewId="0">
      <selection activeCell="F18" sqref="F18"/>
    </sheetView>
  </sheetViews>
  <sheetFormatPr baseColWidth="10" defaultRowHeight="15" x14ac:dyDescent="0.25"/>
  <cols>
    <col min="1" max="1" width="17.42578125" bestFit="1" customWidth="1"/>
    <col min="2" max="2" width="13" bestFit="1" customWidth="1"/>
    <col min="3" max="3" width="14.85546875" bestFit="1" customWidth="1"/>
    <col min="4" max="4" width="13.28515625" bestFit="1" customWidth="1"/>
    <col min="6" max="6" width="18" bestFit="1" customWidth="1"/>
    <col min="7" max="7" width="17" bestFit="1" customWidth="1"/>
    <col min="8" max="8" width="18" bestFit="1" customWidth="1"/>
    <col min="10" max="10" width="17.28515625" bestFit="1" customWidth="1"/>
    <col min="11" max="11" width="13" bestFit="1" customWidth="1"/>
    <col min="12" max="12" width="14.5703125" bestFit="1" customWidth="1"/>
    <col min="13" max="13" width="13.140625" bestFit="1" customWidth="1"/>
  </cols>
  <sheetData>
    <row r="1" spans="1:13" s="21" customFormat="1" x14ac:dyDescent="0.25">
      <c r="A1" s="20" t="s">
        <v>0</v>
      </c>
      <c r="B1" s="21" t="s">
        <v>1</v>
      </c>
      <c r="C1" s="21" t="s">
        <v>2</v>
      </c>
      <c r="D1" s="21" t="s">
        <v>3</v>
      </c>
      <c r="F1" s="21" t="s">
        <v>14</v>
      </c>
      <c r="G1" s="21" t="s">
        <v>15</v>
      </c>
      <c r="H1" s="21" t="s">
        <v>12</v>
      </c>
      <c r="I1" s="21" t="s">
        <v>17</v>
      </c>
      <c r="J1" s="21" t="s">
        <v>26</v>
      </c>
      <c r="K1" s="21" t="s">
        <v>23</v>
      </c>
      <c r="L1" s="22">
        <f>D6</f>
        <v>500000</v>
      </c>
    </row>
    <row r="2" spans="1:13" x14ac:dyDescent="0.25">
      <c r="A2" s="2" t="s">
        <v>4</v>
      </c>
      <c r="B2" s="4">
        <v>0.2</v>
      </c>
      <c r="C2" s="4">
        <v>0.5</v>
      </c>
      <c r="D2" s="4">
        <v>0.3</v>
      </c>
      <c r="F2" s="5">
        <v>10</v>
      </c>
      <c r="G2" s="5">
        <v>3</v>
      </c>
      <c r="H2" s="3">
        <v>80000</v>
      </c>
      <c r="I2" s="8">
        <v>0.3</v>
      </c>
      <c r="J2" s="8">
        <v>0.1</v>
      </c>
      <c r="K2" t="s">
        <v>24</v>
      </c>
      <c r="L2" s="5">
        <v>6</v>
      </c>
    </row>
    <row r="3" spans="1:13" x14ac:dyDescent="0.25">
      <c r="A3" s="2" t="s">
        <v>5</v>
      </c>
      <c r="B3" s="3">
        <v>40000</v>
      </c>
      <c r="C3" s="3">
        <v>60000</v>
      </c>
      <c r="D3" s="3">
        <v>100000</v>
      </c>
      <c r="F3" s="9"/>
      <c r="G3" s="10"/>
      <c r="K3" t="s">
        <v>25</v>
      </c>
      <c r="L3" s="3">
        <f>K6/L2</f>
        <v>100000</v>
      </c>
    </row>
    <row r="4" spans="1:13" x14ac:dyDescent="0.25">
      <c r="F4" s="9"/>
      <c r="G4" s="10"/>
    </row>
    <row r="5" spans="1:13" x14ac:dyDescent="0.25">
      <c r="B5" s="1" t="s">
        <v>6</v>
      </c>
      <c r="F5" s="9"/>
      <c r="G5" s="10"/>
      <c r="K5" s="1" t="s">
        <v>6</v>
      </c>
    </row>
    <row r="6" spans="1:13" x14ac:dyDescent="0.25">
      <c r="A6" t="s">
        <v>7</v>
      </c>
      <c r="B6" s="5">
        <v>0</v>
      </c>
      <c r="C6" t="s">
        <v>8</v>
      </c>
      <c r="D6" s="3">
        <v>500000</v>
      </c>
      <c r="F6" s="9"/>
      <c r="G6" s="10"/>
      <c r="J6" t="s">
        <v>7</v>
      </c>
      <c r="K6" s="5">
        <v>600000</v>
      </c>
      <c r="L6" t="s">
        <v>8</v>
      </c>
      <c r="M6" s="3">
        <f>L1-L3</f>
        <v>400000</v>
      </c>
    </row>
    <row r="7" spans="1:13" x14ac:dyDescent="0.25">
      <c r="A7" s="26" t="s">
        <v>9</v>
      </c>
      <c r="B7" s="26"/>
      <c r="C7" s="26"/>
      <c r="D7" s="26"/>
      <c r="F7" s="9"/>
      <c r="G7" s="10"/>
      <c r="J7" s="26" t="s">
        <v>9</v>
      </c>
      <c r="K7" s="26"/>
      <c r="L7" s="26"/>
      <c r="M7" s="26"/>
    </row>
    <row r="8" spans="1:13" x14ac:dyDescent="0.25">
      <c r="A8" t="s">
        <v>10</v>
      </c>
      <c r="B8" s="3">
        <f>B3*$F$2</f>
        <v>400000</v>
      </c>
      <c r="C8" s="3">
        <f>C3*$F$2</f>
        <v>600000</v>
      </c>
      <c r="D8" s="3">
        <f>D3*$F$2</f>
        <v>1000000</v>
      </c>
      <c r="F8" s="9"/>
      <c r="G8" s="10"/>
      <c r="J8" t="s">
        <v>10</v>
      </c>
      <c r="K8" s="6">
        <f>B8</f>
        <v>400000</v>
      </c>
      <c r="L8" s="6">
        <f t="shared" ref="L8:M11" si="0">C8</f>
        <v>600000</v>
      </c>
      <c r="M8" s="6">
        <f t="shared" si="0"/>
        <v>1000000</v>
      </c>
    </row>
    <row r="9" spans="1:13" x14ac:dyDescent="0.25">
      <c r="A9" t="s">
        <v>11</v>
      </c>
      <c r="B9" s="3">
        <f>-B3*$G$2</f>
        <v>-120000</v>
      </c>
      <c r="C9" s="3">
        <f>-C3*$G$2</f>
        <v>-180000</v>
      </c>
      <c r="D9" s="3">
        <f>-D3*$G$2</f>
        <v>-300000</v>
      </c>
      <c r="F9" s="1" t="s">
        <v>32</v>
      </c>
      <c r="G9" s="10"/>
      <c r="H9" s="1" t="s">
        <v>32</v>
      </c>
      <c r="J9" t="s">
        <v>11</v>
      </c>
      <c r="K9" s="6">
        <f t="shared" ref="K9:K11" si="1">B9</f>
        <v>-120000</v>
      </c>
      <c r="L9" s="6">
        <f t="shared" si="0"/>
        <v>-180000</v>
      </c>
      <c r="M9" s="6">
        <f t="shared" si="0"/>
        <v>-300000</v>
      </c>
    </row>
    <row r="10" spans="1:13" x14ac:dyDescent="0.25">
      <c r="A10" t="s">
        <v>12</v>
      </c>
      <c r="B10" s="6">
        <f>-$H$2</f>
        <v>-80000</v>
      </c>
      <c r="C10" s="6">
        <f t="shared" ref="C10:D10" si="2">-$H$2</f>
        <v>-80000</v>
      </c>
      <c r="D10" s="6">
        <f t="shared" si="2"/>
        <v>-80000</v>
      </c>
      <c r="F10">
        <f>(((D16-C17)^2)*D2+((B16-C17)^2)*B2+((C16-C17)^2)*C2)^(1/2)</f>
        <v>0.21825636302293688</v>
      </c>
      <c r="G10" s="10"/>
      <c r="H10">
        <f>(((K16-L17)^2)*B2+((L16-L17)^2)*C2+((M16-L17)^2)*D2)^(1/2)</f>
        <v>0.27282045377867109</v>
      </c>
      <c r="J10" t="s">
        <v>12</v>
      </c>
      <c r="K10" s="6">
        <f t="shared" si="1"/>
        <v>-80000</v>
      </c>
      <c r="L10" s="6">
        <f t="shared" si="0"/>
        <v>-80000</v>
      </c>
      <c r="M10" s="6">
        <f t="shared" si="0"/>
        <v>-80000</v>
      </c>
    </row>
    <row r="11" spans="1:13" ht="30" x14ac:dyDescent="0.25">
      <c r="A11" s="7" t="s">
        <v>13</v>
      </c>
      <c r="B11" s="11">
        <f>SUM(B8:B10)</f>
        <v>200000</v>
      </c>
      <c r="C11" s="11">
        <f t="shared" ref="C11:D11" si="3">SUM(C8:C10)</f>
        <v>340000</v>
      </c>
      <c r="D11" s="11">
        <f t="shared" si="3"/>
        <v>620000</v>
      </c>
      <c r="F11" s="18" t="s">
        <v>31</v>
      </c>
      <c r="G11" s="10"/>
      <c r="H11" s="19" t="s">
        <v>30</v>
      </c>
      <c r="J11" s="7" t="s">
        <v>13</v>
      </c>
      <c r="K11" s="11">
        <f t="shared" si="1"/>
        <v>200000</v>
      </c>
      <c r="L11" s="11">
        <f t="shared" si="0"/>
        <v>340000</v>
      </c>
      <c r="M11" s="11">
        <f t="shared" si="0"/>
        <v>620000</v>
      </c>
    </row>
    <row r="12" spans="1:13" x14ac:dyDescent="0.25">
      <c r="A12" t="s">
        <v>16</v>
      </c>
      <c r="B12" s="5">
        <f>-$B$6*$I$2</f>
        <v>0</v>
      </c>
      <c r="C12" s="5">
        <f t="shared" ref="C12:D12" si="4">-$B$6*$I$2</f>
        <v>0</v>
      </c>
      <c r="D12" s="5">
        <f t="shared" si="4"/>
        <v>0</v>
      </c>
      <c r="F12" s="9"/>
      <c r="G12" s="10"/>
      <c r="J12" t="s">
        <v>16</v>
      </c>
      <c r="K12" s="5">
        <f>-K6*$J$2</f>
        <v>-60000</v>
      </c>
      <c r="L12" s="5">
        <f>K12</f>
        <v>-60000</v>
      </c>
      <c r="M12" s="5">
        <f>L12</f>
        <v>-60000</v>
      </c>
    </row>
    <row r="13" spans="1:13" ht="30" x14ac:dyDescent="0.25">
      <c r="A13" s="7" t="s">
        <v>18</v>
      </c>
      <c r="B13" s="11">
        <f>SUM(B11:B12)</f>
        <v>200000</v>
      </c>
      <c r="C13" s="11">
        <f t="shared" ref="C13:D13" si="5">SUM(C11:C12)</f>
        <v>340000</v>
      </c>
      <c r="D13" s="11">
        <f t="shared" si="5"/>
        <v>620000</v>
      </c>
      <c r="F13" s="9"/>
      <c r="G13" s="10"/>
      <c r="J13" s="7" t="s">
        <v>18</v>
      </c>
      <c r="K13" s="11">
        <f>SUM(K11:K12)</f>
        <v>140000</v>
      </c>
      <c r="L13" s="11">
        <f t="shared" ref="L13:M13" si="6">SUM(L11:L12)</f>
        <v>280000</v>
      </c>
      <c r="M13" s="11">
        <f t="shared" si="6"/>
        <v>560000</v>
      </c>
    </row>
    <row r="14" spans="1:13" x14ac:dyDescent="0.25">
      <c r="A14" t="s">
        <v>19</v>
      </c>
      <c r="B14" s="5">
        <f>-B13*$I$2</f>
        <v>-60000</v>
      </c>
      <c r="C14" s="5">
        <f t="shared" ref="C14:D14" si="7">-C13*$I$2</f>
        <v>-102000</v>
      </c>
      <c r="D14" s="5">
        <f t="shared" si="7"/>
        <v>-186000</v>
      </c>
      <c r="F14" s="9"/>
      <c r="G14" s="10"/>
      <c r="J14" t="s">
        <v>19</v>
      </c>
      <c r="K14" s="5">
        <f>-K13*$I$2</f>
        <v>-42000</v>
      </c>
      <c r="L14" s="5">
        <f t="shared" ref="L14:M14" si="8">-L13*$I$2</f>
        <v>-84000</v>
      </c>
      <c r="M14" s="5">
        <f t="shared" si="8"/>
        <v>-168000</v>
      </c>
    </row>
    <row r="15" spans="1:13" x14ac:dyDescent="0.25">
      <c r="A15" s="7" t="s">
        <v>20</v>
      </c>
      <c r="B15" s="11">
        <f>SUM(B13:B14)</f>
        <v>140000</v>
      </c>
      <c r="C15" s="11">
        <f t="shared" ref="C15:D15" si="9">SUM(C13:C14)</f>
        <v>238000</v>
      </c>
      <c r="D15" s="11">
        <f t="shared" si="9"/>
        <v>434000</v>
      </c>
      <c r="F15" s="9"/>
      <c r="G15" s="10"/>
      <c r="J15" s="7" t="s">
        <v>20</v>
      </c>
      <c r="K15" s="11">
        <f>SUM(K13:K14)</f>
        <v>98000</v>
      </c>
      <c r="L15" s="11">
        <f t="shared" ref="L15:M15" si="10">SUM(L13:L14)</f>
        <v>196000</v>
      </c>
      <c r="M15" s="11">
        <f t="shared" si="10"/>
        <v>392000</v>
      </c>
    </row>
    <row r="16" spans="1:13" x14ac:dyDescent="0.25">
      <c r="A16" t="s">
        <v>28</v>
      </c>
      <c r="B16">
        <f>B15/$D$6</f>
        <v>0.28000000000000003</v>
      </c>
      <c r="C16">
        <f t="shared" ref="C16:D16" si="11">C15/$D$6</f>
        <v>0.47599999999999998</v>
      </c>
      <c r="D16">
        <f t="shared" si="11"/>
        <v>0.86799999999999999</v>
      </c>
      <c r="F16" s="9"/>
      <c r="G16" s="10"/>
      <c r="J16" t="s">
        <v>28</v>
      </c>
      <c r="K16">
        <f>K15/$M$6</f>
        <v>0.245</v>
      </c>
      <c r="L16">
        <f>L15/$M$6</f>
        <v>0.49</v>
      </c>
      <c r="M16">
        <f t="shared" ref="M16" si="12">M15/$M$6</f>
        <v>0.98</v>
      </c>
    </row>
    <row r="17" spans="1:13" ht="30" x14ac:dyDescent="0.25">
      <c r="A17" s="17" t="s">
        <v>22</v>
      </c>
      <c r="B17" s="16"/>
      <c r="C17" s="13">
        <f>B16*B2+C16*C2+D16*D2</f>
        <v>0.5544</v>
      </c>
      <c r="D17" s="16"/>
      <c r="F17" s="9"/>
      <c r="G17" s="10"/>
      <c r="J17" s="17" t="s">
        <v>22</v>
      </c>
      <c r="L17" s="12">
        <f>K16*B2+L16*C2+M16*D2</f>
        <v>0.58799999999999997</v>
      </c>
    </row>
    <row r="18" spans="1:13" ht="30" x14ac:dyDescent="0.25">
      <c r="A18" s="17" t="s">
        <v>21</v>
      </c>
      <c r="B18" s="14">
        <f>(B16-C16)/C16</f>
        <v>-0.41176470588235287</v>
      </c>
      <c r="C18" s="15">
        <f>(C16-C16)/C16</f>
        <v>0</v>
      </c>
      <c r="D18" s="14">
        <f>(D16-C16)/C16</f>
        <v>0.82352941176470595</v>
      </c>
      <c r="F18" s="9"/>
      <c r="G18" s="10"/>
      <c r="J18" s="17" t="s">
        <v>21</v>
      </c>
      <c r="K18" s="14">
        <f>(K16-L16)/L16</f>
        <v>-0.5</v>
      </c>
      <c r="L18" s="15">
        <f>(L16-L16)/L16</f>
        <v>0</v>
      </c>
      <c r="M18" s="14">
        <f>(M16-L16)/L16</f>
        <v>1</v>
      </c>
    </row>
    <row r="21" spans="1:13" ht="45.75" customHeight="1" x14ac:dyDescent="0.25">
      <c r="A21" s="27" t="s">
        <v>27</v>
      </c>
      <c r="B21" s="27"/>
      <c r="C21" s="27"/>
      <c r="D21" s="27"/>
      <c r="E21" s="27"/>
      <c r="F21" s="27"/>
    </row>
    <row r="23" spans="1:13" ht="61.5" customHeight="1" x14ac:dyDescent="0.25">
      <c r="A23" s="27" t="s">
        <v>33</v>
      </c>
      <c r="B23" s="27"/>
      <c r="C23" s="27"/>
      <c r="D23" s="27"/>
      <c r="E23" s="27"/>
      <c r="F23" s="27"/>
    </row>
    <row r="25" spans="1:13" ht="78.75" customHeight="1" x14ac:dyDescent="0.25">
      <c r="A25" s="27" t="s">
        <v>29</v>
      </c>
      <c r="B25" s="27"/>
      <c r="C25" s="27"/>
      <c r="D25" s="27"/>
      <c r="E25" s="27"/>
      <c r="F25" s="27"/>
    </row>
  </sheetData>
  <mergeCells count="5">
    <mergeCell ref="A7:D7"/>
    <mergeCell ref="J7:M7"/>
    <mergeCell ref="A21:F21"/>
    <mergeCell ref="A23:F23"/>
    <mergeCell ref="A25:F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35593-4E13-42B2-831A-0FD2050D59F3}">
  <dimension ref="A1:H17"/>
  <sheetViews>
    <sheetView tabSelected="1" workbookViewId="0">
      <selection activeCell="F17" sqref="F17"/>
    </sheetView>
  </sheetViews>
  <sheetFormatPr baseColWidth="10" defaultRowHeight="15" x14ac:dyDescent="0.25"/>
  <cols>
    <col min="1" max="1" width="19.85546875" bestFit="1" customWidth="1"/>
    <col min="2" max="2" width="44.28515625" bestFit="1" customWidth="1"/>
    <col min="3" max="3" width="15.42578125" bestFit="1" customWidth="1"/>
    <col min="4" max="4" width="13" bestFit="1" customWidth="1"/>
    <col min="7" max="7" width="14" bestFit="1" customWidth="1"/>
    <col min="8" max="8" width="14.5703125" bestFit="1" customWidth="1"/>
  </cols>
  <sheetData>
    <row r="1" spans="1:8" x14ac:dyDescent="0.25">
      <c r="A1" s="1" t="s">
        <v>34</v>
      </c>
      <c r="B1" s="2">
        <f>'Mini case'!C17</f>
        <v>0.5544</v>
      </c>
      <c r="G1" s="1" t="s">
        <v>36</v>
      </c>
      <c r="H1">
        <f>'Mini case'!L17</f>
        <v>0.58799999999999997</v>
      </c>
    </row>
    <row r="2" spans="1:8" x14ac:dyDescent="0.25">
      <c r="A2" s="1" t="s">
        <v>35</v>
      </c>
      <c r="B2" s="23">
        <f>'Mini case'!D6</f>
        <v>500000</v>
      </c>
      <c r="G2" s="1" t="s">
        <v>35</v>
      </c>
      <c r="H2" s="6">
        <f>'Mini case'!M6</f>
        <v>400000</v>
      </c>
    </row>
    <row r="3" spans="1:8" x14ac:dyDescent="0.25">
      <c r="A3" s="1" t="s">
        <v>43</v>
      </c>
      <c r="B3" s="8">
        <v>0.3</v>
      </c>
      <c r="G3" s="1" t="s">
        <v>43</v>
      </c>
      <c r="H3" s="8">
        <v>0.3</v>
      </c>
    </row>
    <row r="4" spans="1:8" x14ac:dyDescent="0.25">
      <c r="A4" s="1" t="s">
        <v>37</v>
      </c>
      <c r="B4" s="24">
        <v>3000000</v>
      </c>
      <c r="G4" s="1" t="s">
        <v>37</v>
      </c>
      <c r="H4" s="24">
        <v>3000000</v>
      </c>
    </row>
    <row r="5" spans="1:8" x14ac:dyDescent="0.25">
      <c r="A5" s="1" t="s">
        <v>38</v>
      </c>
      <c r="B5" s="8">
        <v>0.1</v>
      </c>
      <c r="G5" s="1" t="s">
        <v>38</v>
      </c>
      <c r="H5" s="8">
        <v>0.1</v>
      </c>
    </row>
    <row r="6" spans="1:8" x14ac:dyDescent="0.25">
      <c r="A6" s="1" t="s">
        <v>39</v>
      </c>
      <c r="B6" s="8">
        <v>0.1</v>
      </c>
      <c r="G6" s="1" t="s">
        <v>39</v>
      </c>
      <c r="H6" s="8">
        <v>0.1</v>
      </c>
    </row>
    <row r="8" spans="1:8" x14ac:dyDescent="0.25">
      <c r="D8" s="28"/>
    </row>
    <row r="9" spans="1:8" x14ac:dyDescent="0.25">
      <c r="A9" s="29" t="s">
        <v>40</v>
      </c>
      <c r="B9" s="30"/>
      <c r="C9" s="31" t="s">
        <v>46</v>
      </c>
    </row>
    <row r="10" spans="1:8" x14ac:dyDescent="0.25">
      <c r="A10" s="32" t="s">
        <v>41</v>
      </c>
      <c r="B10" s="30" t="s">
        <v>42</v>
      </c>
      <c r="C10" s="33">
        <f>B6*B4</f>
        <v>300000</v>
      </c>
      <c r="D10" s="25"/>
    </row>
    <row r="11" spans="1:8" x14ac:dyDescent="0.25">
      <c r="A11" s="32" t="s">
        <v>41</v>
      </c>
      <c r="B11" s="30" t="s">
        <v>44</v>
      </c>
      <c r="C11" s="34">
        <v>300000</v>
      </c>
      <c r="D11" t="s">
        <v>45</v>
      </c>
    </row>
    <row r="13" spans="1:8" x14ac:dyDescent="0.25">
      <c r="A13" s="27" t="s">
        <v>47</v>
      </c>
      <c r="B13" s="27"/>
      <c r="C13" s="27"/>
      <c r="D13" s="27"/>
    </row>
    <row r="14" spans="1:8" x14ac:dyDescent="0.25">
      <c r="A14" s="27"/>
      <c r="B14" s="27"/>
      <c r="C14" s="27"/>
      <c r="D14" s="27"/>
    </row>
    <row r="15" spans="1:8" x14ac:dyDescent="0.25">
      <c r="A15" s="27"/>
      <c r="B15" s="27"/>
      <c r="C15" s="27"/>
      <c r="D15" s="27"/>
    </row>
    <row r="16" spans="1:8" x14ac:dyDescent="0.25">
      <c r="A16" s="27"/>
      <c r="B16" s="27"/>
      <c r="C16" s="27"/>
      <c r="D16" s="27"/>
    </row>
    <row r="17" spans="1:4" x14ac:dyDescent="0.25">
      <c r="A17" s="27"/>
      <c r="B17" s="27"/>
      <c r="C17" s="27"/>
      <c r="D17" s="27"/>
    </row>
  </sheetData>
  <mergeCells count="1">
    <mergeCell ref="A13:D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Mini case</vt:lpstr>
      <vt:lpstr>Break Even Point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dc:creator>
  <cp:lastModifiedBy>alber</cp:lastModifiedBy>
  <dcterms:created xsi:type="dcterms:W3CDTF">2020-11-13T11:54:46Z</dcterms:created>
  <dcterms:modified xsi:type="dcterms:W3CDTF">2020-11-19T19:24:12Z</dcterms:modified>
</cp:coreProperties>
</file>