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lber\Desktop\DOCUMENTOS ALBERTO AÑO 4\DIRECCIÓN FINANCIERA\EJERCICIOS\"/>
    </mc:Choice>
  </mc:AlternateContent>
  <xr:revisionPtr revIDLastSave="0" documentId="13_ncr:1_{9885B584-5503-4164-A1D8-DB1CF99FA38D}" xr6:coauthVersionLast="45" xr6:coauthVersionMax="45" xr10:uidLastSave="{00000000-0000-0000-0000-000000000000}"/>
  <bookViews>
    <workbookView xWindow="-120" yWindow="-120" windowWidth="20730" windowHeight="11160" activeTab="1" xr2:uid="{A6C62241-2697-4ACA-951C-44D49F490CDE}"/>
  </bookViews>
  <sheets>
    <sheet name="Mini case" sheetId="1" r:id="rId1"/>
    <sheet name="Break Even Poin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 i="2" l="1"/>
  <c r="H1" i="2" l="1"/>
  <c r="H2" i="2"/>
  <c r="B2" i="2"/>
  <c r="B1" i="2"/>
  <c r="F10" i="1" l="1"/>
  <c r="B16" i="1"/>
  <c r="H10" i="1" l="1"/>
  <c r="K16" i="1" l="1"/>
  <c r="M12" i="1"/>
  <c r="M13" i="1" s="1"/>
  <c r="L12" i="1"/>
  <c r="L13" i="1" s="1"/>
  <c r="K12" i="1"/>
  <c r="K13" i="1" s="1"/>
  <c r="C17" i="1"/>
  <c r="M11" i="1"/>
  <c r="L11" i="1"/>
  <c r="K11" i="1"/>
  <c r="M10" i="1"/>
  <c r="L10" i="1"/>
  <c r="K10" i="1"/>
  <c r="M9" i="1"/>
  <c r="L9" i="1"/>
  <c r="K9" i="1"/>
  <c r="M8" i="1"/>
  <c r="L8" i="1"/>
  <c r="K8" i="1"/>
  <c r="B8" i="1"/>
  <c r="L3" i="1"/>
  <c r="M6" i="1" s="1"/>
  <c r="L1" i="1"/>
  <c r="D12" i="1"/>
  <c r="C12" i="1"/>
  <c r="B12" i="1"/>
  <c r="D10" i="1"/>
  <c r="C10" i="1"/>
  <c r="B10" i="1"/>
  <c r="D9" i="1"/>
  <c r="C9" i="1"/>
  <c r="B9" i="1"/>
  <c r="D8" i="1"/>
  <c r="D11" i="1" s="1"/>
  <c r="C8" i="1"/>
  <c r="C11" i="1" s="1"/>
  <c r="B11" i="1"/>
  <c r="L14" i="1" l="1"/>
  <c r="L15" i="1" s="1"/>
  <c r="L16" i="1" s="1"/>
  <c r="L18" i="1" s="1"/>
  <c r="M14" i="1"/>
  <c r="M15" i="1" s="1"/>
  <c r="M16" i="1" s="1"/>
  <c r="K14" i="1"/>
  <c r="K15" i="1" s="1"/>
  <c r="B13" i="1"/>
  <c r="C13" i="1"/>
  <c r="D13" i="1"/>
  <c r="M18" i="1" l="1"/>
  <c r="L17" i="1"/>
  <c r="K18" i="1"/>
  <c r="C14" i="1"/>
  <c r="C15" i="1" s="1"/>
  <c r="C16" i="1" s="1"/>
  <c r="C18" i="1" s="1"/>
  <c r="B14" i="1"/>
  <c r="B15" i="1"/>
  <c r="D14" i="1"/>
  <c r="D15" i="1"/>
  <c r="D16" i="1" s="1"/>
  <c r="D18" i="1" l="1"/>
  <c r="B18" i="1"/>
</calcChain>
</file>

<file path=xl/sharedStrings.xml><?xml version="1.0" encoding="utf-8"?>
<sst xmlns="http://schemas.openxmlformats.org/spreadsheetml/2006/main" count="71" uniqueCount="48">
  <si>
    <t>Sales Scenario</t>
  </si>
  <si>
    <t>Pessimist</t>
  </si>
  <si>
    <t>Neutral</t>
  </si>
  <si>
    <t>Optimistic</t>
  </si>
  <si>
    <t>%</t>
  </si>
  <si>
    <t>Units</t>
  </si>
  <si>
    <t>Debt</t>
  </si>
  <si>
    <t>Quantity</t>
  </si>
  <si>
    <t>Number Shares</t>
  </si>
  <si>
    <t>Income Statement</t>
  </si>
  <si>
    <t>Sales</t>
  </si>
  <si>
    <t>Variable Cost</t>
  </si>
  <si>
    <t>Fixed Cost</t>
  </si>
  <si>
    <t>Operating Income (EBIT)</t>
  </si>
  <si>
    <t>Unit Price</t>
  </si>
  <si>
    <t>Unit Variable Cost</t>
  </si>
  <si>
    <t>Interest Expenses</t>
  </si>
  <si>
    <t>Tax rate</t>
  </si>
  <si>
    <t>Earnings Before Taxes (EBT)</t>
  </si>
  <si>
    <t>tax</t>
  </si>
  <si>
    <t>Net Income</t>
  </si>
  <si>
    <t>Percentage Change in EPS</t>
  </si>
  <si>
    <t>Expected Earning per share (EPS)</t>
  </si>
  <si>
    <t>Nb shares</t>
  </si>
  <si>
    <t>Price share</t>
  </si>
  <si>
    <t>Purchasement</t>
  </si>
  <si>
    <t>Interest rate</t>
  </si>
  <si>
    <r>
      <t xml:space="preserve">Question 1: </t>
    </r>
    <r>
      <rPr>
        <sz val="11"/>
        <color theme="1"/>
        <rFont val="Calibri"/>
        <family val="2"/>
        <scheme val="minor"/>
      </rPr>
      <t xml:space="preserve">If we change the capital structure, adopting 0,6 M of debt we end up with an increase in the expected earning per share (EPS) from 0,5544 cents per share currently, to 0,588 cents opting for more debt. </t>
    </r>
  </si>
  <si>
    <t>Earnings per share</t>
  </si>
  <si>
    <r>
      <t>Conclusions:</t>
    </r>
    <r>
      <rPr>
        <sz val="11"/>
        <color theme="1"/>
        <rFont val="Calibri"/>
        <family val="2"/>
        <scheme val="minor"/>
      </rPr>
      <t xml:space="preserve"> The first and obvious situation is that interest have an effect on taxes, lowering the EBT and allowing the company to pay less taxes. So, increasing the Debt also derives into a lowering in the taxes the company has to pay. And the other conclusion is how we calculate the shares on 2 second situation, as we are using the debt to buy our own shares. </t>
    </r>
  </si>
  <si>
    <t>Situation 2</t>
  </si>
  <si>
    <t>Situation 1</t>
  </si>
  <si>
    <t>Standard Deviation</t>
  </si>
  <si>
    <r>
      <t>Question 2:</t>
    </r>
    <r>
      <rPr>
        <sz val="11"/>
        <color theme="1"/>
        <rFont val="Calibri"/>
        <family val="2"/>
        <scheme val="minor"/>
      </rPr>
      <t xml:space="preserve"> Unfortunatelly we cannot decide wether to accept the project or not as the volatility of the second situation (with debt) is more Extreme (</t>
    </r>
    <r>
      <rPr>
        <b/>
        <sz val="11"/>
        <color theme="1"/>
        <rFont val="Calibri"/>
        <family val="2"/>
        <scheme val="minor"/>
      </rPr>
      <t>sd = 0,2728</t>
    </r>
    <r>
      <rPr>
        <sz val="11"/>
        <color theme="1"/>
        <rFont val="Calibri"/>
        <family val="2"/>
        <scheme val="minor"/>
      </rPr>
      <t>) than the first situation (</t>
    </r>
    <r>
      <rPr>
        <b/>
        <sz val="11"/>
        <color theme="1"/>
        <rFont val="Calibri"/>
        <family val="2"/>
        <scheme val="minor"/>
      </rPr>
      <t>sd = 0,2182)</t>
    </r>
    <r>
      <rPr>
        <sz val="11"/>
        <color theme="1"/>
        <rFont val="Calibri"/>
        <family val="2"/>
        <scheme val="minor"/>
      </rPr>
      <t xml:space="preserve">. So knowing that we obtain a higher return on 2 second situation, but that it involves a higher risk, we do not know which one to choose. </t>
    </r>
  </si>
  <si>
    <t>EPS situation 1</t>
  </si>
  <si>
    <t>Nb of Shares</t>
  </si>
  <si>
    <t>EPS Situation 2</t>
  </si>
  <si>
    <t>Assets</t>
  </si>
  <si>
    <t>Kd</t>
  </si>
  <si>
    <t>ROA</t>
  </si>
  <si>
    <t>Break Even Point</t>
  </si>
  <si>
    <t>Formula 1</t>
  </si>
  <si>
    <t>(EBIT/Assets) = ROA</t>
  </si>
  <si>
    <t>Taxes</t>
  </si>
  <si>
    <t>(((EBIT - Interest)*(1-taxes))/Nb of Shares) = EPS</t>
  </si>
  <si>
    <t>With the Calculator is easy to do it, you first calculate the Situation 1, then the Situation 2 and afterwards you equalize and you should get the EBIT.</t>
  </si>
  <si>
    <t>BreakEven Point</t>
  </si>
  <si>
    <r>
      <t xml:space="preserve">Explanation: </t>
    </r>
    <r>
      <rPr>
        <sz val="11"/>
        <color theme="1"/>
        <rFont val="Calibri"/>
        <family val="2"/>
        <scheme val="minor"/>
      </rPr>
      <t xml:space="preserve">The Break Even Point is the number of EBIT and EPS where both situations (with debt and without it) will be equal. If we get an EBIT or EPS lower than dat, we will be getting </t>
    </r>
    <r>
      <rPr>
        <b/>
        <sz val="11"/>
        <color theme="1"/>
        <rFont val="Calibri"/>
        <family val="2"/>
        <scheme val="minor"/>
      </rPr>
      <t>Negative Financial</t>
    </r>
    <r>
      <rPr>
        <sz val="11"/>
        <color theme="1"/>
        <rFont val="Calibri"/>
        <family val="2"/>
        <scheme val="minor"/>
      </rPr>
      <t xml:space="preserve"> </t>
    </r>
    <r>
      <rPr>
        <b/>
        <sz val="11"/>
        <color theme="1"/>
        <rFont val="Calibri"/>
        <family val="2"/>
        <scheme val="minor"/>
      </rPr>
      <t>Leverage</t>
    </r>
    <r>
      <rPr>
        <sz val="11"/>
        <color theme="1"/>
        <rFont val="Calibri"/>
        <family val="2"/>
        <scheme val="minor"/>
      </rPr>
      <t xml:space="preserve">, meaning is better to finance without debt, instead, if we are getting a higher EBIT or EPS we derive into a </t>
    </r>
    <r>
      <rPr>
        <b/>
        <sz val="11"/>
        <color theme="1"/>
        <rFont val="Calibri"/>
        <family val="2"/>
        <scheme val="minor"/>
      </rPr>
      <t>Positive Financial Leverage</t>
    </r>
    <r>
      <rPr>
        <sz val="11"/>
        <color theme="1"/>
        <rFont val="Calibri"/>
        <family val="2"/>
        <scheme val="minor"/>
      </rPr>
      <t xml:space="preserve">, meaning that the margins between the Kd and the Return on Assets are higher and giving profit to the shareholders.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</si>
</sst>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43" formatCode="_-* #,##0.00_-;\-* #,##0.00_-;_-* &quot;-&quot;??_-;_-@_-"/>
  </numFmts>
  <fonts count="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s>
  <fills count="7">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theme="1" tint="4.9989318521683403E-2"/>
        <bgColor indexed="64"/>
      </patternFill>
    </fill>
  </fills>
  <borders count="3">
    <border>
      <left/>
      <right/>
      <top/>
      <bottom/>
      <diagonal/>
    </border>
    <border>
      <left/>
      <right style="medium">
        <color indexed="64"/>
      </right>
      <top/>
      <bottom/>
      <diagonal/>
    </border>
    <border>
      <left style="medium">
        <color indexed="64"/>
      </left>
      <right style="medium">
        <color indexed="64"/>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5">
    <xf numFmtId="0" fontId="0" fillId="0" borderId="0" xfId="0"/>
    <xf numFmtId="0" fontId="3" fillId="0" borderId="0" xfId="0" applyFont="1"/>
    <xf numFmtId="0" fontId="0" fillId="0" borderId="0" xfId="0" applyAlignment="1">
      <alignment horizontal="center"/>
    </xf>
    <xf numFmtId="43" fontId="0" fillId="0" borderId="0" xfId="1" applyFont="1"/>
    <xf numFmtId="9" fontId="0" fillId="0" borderId="0" xfId="3" applyFont="1"/>
    <xf numFmtId="44" fontId="0" fillId="0" borderId="0" xfId="2" applyFont="1"/>
    <xf numFmtId="43" fontId="0" fillId="0" borderId="0" xfId="0" applyNumberFormat="1"/>
    <xf numFmtId="0" fontId="3" fillId="3" borderId="0" xfId="0" applyFont="1" applyFill="1" applyAlignment="1">
      <alignment wrapText="1"/>
    </xf>
    <xf numFmtId="9" fontId="0" fillId="0" borderId="0" xfId="0" applyNumberFormat="1"/>
    <xf numFmtId="0" fontId="0" fillId="0" borderId="1" xfId="0" applyBorder="1"/>
    <xf numFmtId="0" fontId="0" fillId="0" borderId="2" xfId="0" applyBorder="1"/>
    <xf numFmtId="44" fontId="3" fillId="3" borderId="0" xfId="2" applyFont="1" applyFill="1"/>
    <xf numFmtId="0" fontId="3" fillId="4" borderId="0" xfId="0" applyNumberFormat="1" applyFont="1" applyFill="1"/>
    <xf numFmtId="0" fontId="3" fillId="4" borderId="0" xfId="0" applyFont="1" applyFill="1"/>
    <xf numFmtId="10" fontId="3" fillId="4" borderId="0" xfId="3" applyNumberFormat="1" applyFont="1" applyFill="1"/>
    <xf numFmtId="9" fontId="3" fillId="4" borderId="0" xfId="3" applyFont="1" applyFill="1"/>
    <xf numFmtId="0" fontId="3" fillId="0" borderId="0" xfId="0" applyFont="1" applyFill="1"/>
    <xf numFmtId="0" fontId="3" fillId="4" borderId="0" xfId="0" applyFont="1" applyFill="1" applyAlignment="1">
      <alignment wrapText="1"/>
    </xf>
    <xf numFmtId="0" fontId="0" fillId="5" borderId="1" xfId="0" applyFill="1" applyBorder="1"/>
    <xf numFmtId="0" fontId="0" fillId="5" borderId="0" xfId="0" applyFill="1"/>
    <xf numFmtId="0" fontId="2" fillId="6" borderId="0" xfId="0" applyFont="1" applyFill="1"/>
    <xf numFmtId="0" fontId="4" fillId="6" borderId="0" xfId="0" applyFont="1" applyFill="1"/>
    <xf numFmtId="43" fontId="4" fillId="6" borderId="0" xfId="0" applyNumberFormat="1" applyFont="1" applyFill="1"/>
    <xf numFmtId="43" fontId="0" fillId="0" borderId="0" xfId="1" applyFont="1" applyAlignment="1">
      <alignment horizontal="center"/>
    </xf>
    <xf numFmtId="44" fontId="0" fillId="0" borderId="0" xfId="2" applyFont="1" applyAlignment="1">
      <alignment horizontal="center"/>
    </xf>
    <xf numFmtId="44" fontId="0" fillId="0" borderId="0" xfId="0" applyNumberFormat="1"/>
    <xf numFmtId="0" fontId="3" fillId="2" borderId="0" xfId="0" applyFont="1" applyFill="1" applyAlignment="1">
      <alignment horizontal="center"/>
    </xf>
    <xf numFmtId="0" fontId="3" fillId="0" borderId="0" xfId="0" applyFont="1" applyAlignment="1">
      <alignment horizontal="left" vertical="top" wrapText="1"/>
    </xf>
    <xf numFmtId="0" fontId="5" fillId="0" borderId="0" xfId="0" applyFont="1"/>
    <xf numFmtId="0" fontId="3" fillId="3" borderId="0" xfId="0" applyFont="1" applyFill="1"/>
    <xf numFmtId="0" fontId="0" fillId="3" borderId="0" xfId="0" applyFill="1"/>
    <xf numFmtId="0" fontId="5" fillId="3" borderId="0" xfId="0" applyFont="1" applyFill="1"/>
    <xf numFmtId="0" fontId="0" fillId="3" borderId="0" xfId="0" applyFont="1" applyFill="1"/>
    <xf numFmtId="44" fontId="0" fillId="3" borderId="0" xfId="0" applyNumberFormat="1" applyFill="1"/>
    <xf numFmtId="44" fontId="0" fillId="3" borderId="0" xfId="2" applyFont="1" applyFill="1"/>
  </cellXfs>
  <cellStyles count="4">
    <cellStyle name="Millares" xfId="1" builtinId="3"/>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6126E-1B99-49AF-83EF-AA00797044AF}">
  <dimension ref="A1:M25"/>
  <sheetViews>
    <sheetView workbookViewId="0">
      <selection activeCell="F18" sqref="F18"/>
    </sheetView>
  </sheetViews>
  <sheetFormatPr baseColWidth="10" defaultRowHeight="15" x14ac:dyDescent="0.25"/>
  <cols>
    <col min="1" max="1" width="17.42578125" bestFit="1" customWidth="1"/>
    <col min="2" max="2" width="13" bestFit="1" customWidth="1"/>
    <col min="3" max="3" width="14.85546875" bestFit="1" customWidth="1"/>
    <col min="4" max="4" width="13.28515625" bestFit="1" customWidth="1"/>
    <col min="6" max="6" width="18" bestFit="1" customWidth="1"/>
    <col min="7" max="7" width="17" bestFit="1" customWidth="1"/>
    <col min="8" max="8" width="18" bestFit="1" customWidth="1"/>
    <col min="10" max="10" width="17.28515625" bestFit="1" customWidth="1"/>
    <col min="11" max="11" width="13" bestFit="1" customWidth="1"/>
    <col min="12" max="12" width="14.5703125" bestFit="1" customWidth="1"/>
    <col min="13" max="13" width="13.140625" bestFit="1" customWidth="1"/>
  </cols>
  <sheetData>
    <row r="1" spans="1:13" s="21" customFormat="1" x14ac:dyDescent="0.25">
      <c r="A1" s="20" t="s">
        <v>0</v>
      </c>
      <c r="B1" s="21" t="s">
        <v>1</v>
      </c>
      <c r="C1" s="21" t="s">
        <v>2</v>
      </c>
      <c r="D1" s="21" t="s">
        <v>3</v>
      </c>
      <c r="F1" s="21" t="s">
        <v>14</v>
      </c>
      <c r="G1" s="21" t="s">
        <v>15</v>
      </c>
      <c r="H1" s="21" t="s">
        <v>12</v>
      </c>
      <c r="I1" s="21" t="s">
        <v>17</v>
      </c>
      <c r="J1" s="21" t="s">
        <v>26</v>
      </c>
      <c r="K1" s="21" t="s">
        <v>23</v>
      </c>
      <c r="L1" s="22">
        <f>D6</f>
        <v>500000</v>
      </c>
    </row>
    <row r="2" spans="1:13" x14ac:dyDescent="0.25">
      <c r="A2" s="2" t="s">
        <v>4</v>
      </c>
      <c r="B2" s="4">
        <v>0.2</v>
      </c>
      <c r="C2" s="4">
        <v>0.5</v>
      </c>
      <c r="D2" s="4">
        <v>0.3</v>
      </c>
      <c r="F2" s="5">
        <v>10</v>
      </c>
      <c r="G2" s="5">
        <v>3</v>
      </c>
      <c r="H2" s="3">
        <v>80000</v>
      </c>
      <c r="I2" s="8">
        <v>0.3</v>
      </c>
      <c r="J2" s="8">
        <v>0.1</v>
      </c>
      <c r="K2" t="s">
        <v>24</v>
      </c>
      <c r="L2" s="5">
        <v>6</v>
      </c>
    </row>
    <row r="3" spans="1:13" x14ac:dyDescent="0.25">
      <c r="A3" s="2" t="s">
        <v>5</v>
      </c>
      <c r="B3" s="3">
        <v>40000</v>
      </c>
      <c r="C3" s="3">
        <v>60000</v>
      </c>
      <c r="D3" s="3">
        <v>100000</v>
      </c>
      <c r="F3" s="9"/>
      <c r="G3" s="10"/>
      <c r="K3" t="s">
        <v>25</v>
      </c>
      <c r="L3" s="3">
        <f>K6/L2</f>
        <v>100000</v>
      </c>
    </row>
    <row r="4" spans="1:13" x14ac:dyDescent="0.25">
      <c r="F4" s="9"/>
      <c r="G4" s="10"/>
    </row>
    <row r="5" spans="1:13" x14ac:dyDescent="0.25">
      <c r="B5" s="1" t="s">
        <v>6</v>
      </c>
      <c r="F5" s="9"/>
      <c r="G5" s="10"/>
      <c r="K5" s="1" t="s">
        <v>6</v>
      </c>
    </row>
    <row r="6" spans="1:13" x14ac:dyDescent="0.25">
      <c r="A6" t="s">
        <v>7</v>
      </c>
      <c r="B6" s="5">
        <v>0</v>
      </c>
      <c r="C6" t="s">
        <v>8</v>
      </c>
      <c r="D6" s="3">
        <v>500000</v>
      </c>
      <c r="F6" s="9"/>
      <c r="G6" s="10"/>
      <c r="J6" t="s">
        <v>7</v>
      </c>
      <c r="K6" s="5">
        <v>600000</v>
      </c>
      <c r="L6" t="s">
        <v>8</v>
      </c>
      <c r="M6" s="3">
        <f>L1-L3</f>
        <v>400000</v>
      </c>
    </row>
    <row r="7" spans="1:13" x14ac:dyDescent="0.25">
      <c r="A7" s="26" t="s">
        <v>9</v>
      </c>
      <c r="B7" s="26"/>
      <c r="C7" s="26"/>
      <c r="D7" s="26"/>
      <c r="F7" s="9"/>
      <c r="G7" s="10"/>
      <c r="J7" s="26" t="s">
        <v>9</v>
      </c>
      <c r="K7" s="26"/>
      <c r="L7" s="26"/>
      <c r="M7" s="26"/>
    </row>
    <row r="8" spans="1:13" x14ac:dyDescent="0.25">
      <c r="A8" t="s">
        <v>10</v>
      </c>
      <c r="B8" s="3">
        <f>B3*$F$2</f>
        <v>400000</v>
      </c>
      <c r="C8" s="3">
        <f>C3*$F$2</f>
        <v>600000</v>
      </c>
      <c r="D8" s="3">
        <f>D3*$F$2</f>
        <v>1000000</v>
      </c>
      <c r="F8" s="9"/>
      <c r="G8" s="10"/>
      <c r="J8" t="s">
        <v>10</v>
      </c>
      <c r="K8" s="6">
        <f>B8</f>
        <v>400000</v>
      </c>
      <c r="L8" s="6">
        <f t="shared" ref="L8:M11" si="0">C8</f>
        <v>600000</v>
      </c>
      <c r="M8" s="6">
        <f t="shared" si="0"/>
        <v>1000000</v>
      </c>
    </row>
    <row r="9" spans="1:13" x14ac:dyDescent="0.25">
      <c r="A9" t="s">
        <v>11</v>
      </c>
      <c r="B9" s="3">
        <f>-B3*$G$2</f>
        <v>-120000</v>
      </c>
      <c r="C9" s="3">
        <f>-C3*$G$2</f>
        <v>-180000</v>
      </c>
      <c r="D9" s="3">
        <f>-D3*$G$2</f>
        <v>-300000</v>
      </c>
      <c r="F9" s="1" t="s">
        <v>32</v>
      </c>
      <c r="G9" s="10"/>
      <c r="H9" s="1" t="s">
        <v>32</v>
      </c>
      <c r="J9" t="s">
        <v>11</v>
      </c>
      <c r="K9" s="6">
        <f t="shared" ref="K9:K11" si="1">B9</f>
        <v>-120000</v>
      </c>
      <c r="L9" s="6">
        <f t="shared" si="0"/>
        <v>-180000</v>
      </c>
      <c r="M9" s="6">
        <f t="shared" si="0"/>
        <v>-300000</v>
      </c>
    </row>
    <row r="10" spans="1:13" x14ac:dyDescent="0.25">
      <c r="A10" t="s">
        <v>12</v>
      </c>
      <c r="B10" s="6">
        <f>-$H$2</f>
        <v>-80000</v>
      </c>
      <c r="C10" s="6">
        <f t="shared" ref="C10:D10" si="2">-$H$2</f>
        <v>-80000</v>
      </c>
      <c r="D10" s="6">
        <f t="shared" si="2"/>
        <v>-80000</v>
      </c>
      <c r="F10">
        <f>(((D16-C17)^2)*D2+((B16-C17)^2)*B2+((C16-C17)^2)*C2)^(1/2)</f>
        <v>0.21825636302293688</v>
      </c>
      <c r="G10" s="10"/>
      <c r="H10">
        <f>(((K16-L17)^2)*B2+((L16-L17)^2)*C2+((M16-L17)^2)*D2)^(1/2)</f>
        <v>0.27282045377867109</v>
      </c>
      <c r="J10" t="s">
        <v>12</v>
      </c>
      <c r="K10" s="6">
        <f t="shared" si="1"/>
        <v>-80000</v>
      </c>
      <c r="L10" s="6">
        <f t="shared" si="0"/>
        <v>-80000</v>
      </c>
      <c r="M10" s="6">
        <f t="shared" si="0"/>
        <v>-80000</v>
      </c>
    </row>
    <row r="11" spans="1:13" ht="30" x14ac:dyDescent="0.25">
      <c r="A11" s="7" t="s">
        <v>13</v>
      </c>
      <c r="B11" s="11">
        <f>SUM(B8:B10)</f>
        <v>200000</v>
      </c>
      <c r="C11" s="11">
        <f t="shared" ref="C11:D11" si="3">SUM(C8:C10)</f>
        <v>340000</v>
      </c>
      <c r="D11" s="11">
        <f t="shared" si="3"/>
        <v>620000</v>
      </c>
      <c r="F11" s="18" t="s">
        <v>31</v>
      </c>
      <c r="G11" s="10"/>
      <c r="H11" s="19" t="s">
        <v>30</v>
      </c>
      <c r="J11" s="7" t="s">
        <v>13</v>
      </c>
      <c r="K11" s="11">
        <f t="shared" si="1"/>
        <v>200000</v>
      </c>
      <c r="L11" s="11">
        <f t="shared" si="0"/>
        <v>340000</v>
      </c>
      <c r="M11" s="11">
        <f t="shared" si="0"/>
        <v>620000</v>
      </c>
    </row>
    <row r="12" spans="1:13" x14ac:dyDescent="0.25">
      <c r="A12" t="s">
        <v>16</v>
      </c>
      <c r="B12" s="5">
        <f>-$B$6*$I$2</f>
        <v>0</v>
      </c>
      <c r="C12" s="5">
        <f t="shared" ref="C12:D12" si="4">-$B$6*$I$2</f>
        <v>0</v>
      </c>
      <c r="D12" s="5">
        <f t="shared" si="4"/>
        <v>0</v>
      </c>
      <c r="F12" s="9"/>
      <c r="G12" s="10"/>
      <c r="J12" t="s">
        <v>16</v>
      </c>
      <c r="K12" s="5">
        <f>-K6*$J$2</f>
        <v>-60000</v>
      </c>
      <c r="L12" s="5">
        <f>K12</f>
        <v>-60000</v>
      </c>
      <c r="M12" s="5">
        <f>L12</f>
        <v>-60000</v>
      </c>
    </row>
    <row r="13" spans="1:13" ht="30" x14ac:dyDescent="0.25">
      <c r="A13" s="7" t="s">
        <v>18</v>
      </c>
      <c r="B13" s="11">
        <f>SUM(B11:B12)</f>
        <v>200000</v>
      </c>
      <c r="C13" s="11">
        <f t="shared" ref="C13:D13" si="5">SUM(C11:C12)</f>
        <v>340000</v>
      </c>
      <c r="D13" s="11">
        <f t="shared" si="5"/>
        <v>620000</v>
      </c>
      <c r="F13" s="9"/>
      <c r="G13" s="10"/>
      <c r="J13" s="7" t="s">
        <v>18</v>
      </c>
      <c r="K13" s="11">
        <f>SUM(K11:K12)</f>
        <v>140000</v>
      </c>
      <c r="L13" s="11">
        <f t="shared" ref="L13:M13" si="6">SUM(L11:L12)</f>
        <v>280000</v>
      </c>
      <c r="M13" s="11">
        <f t="shared" si="6"/>
        <v>560000</v>
      </c>
    </row>
    <row r="14" spans="1:13" x14ac:dyDescent="0.25">
      <c r="A14" t="s">
        <v>19</v>
      </c>
      <c r="B14" s="5">
        <f>-B13*$I$2</f>
        <v>-60000</v>
      </c>
      <c r="C14" s="5">
        <f t="shared" ref="C14:D14" si="7">-C13*$I$2</f>
        <v>-102000</v>
      </c>
      <c r="D14" s="5">
        <f t="shared" si="7"/>
        <v>-186000</v>
      </c>
      <c r="F14" s="9"/>
      <c r="G14" s="10"/>
      <c r="J14" t="s">
        <v>19</v>
      </c>
      <c r="K14" s="5">
        <f>-K13*$I$2</f>
        <v>-42000</v>
      </c>
      <c r="L14" s="5">
        <f t="shared" ref="L14:M14" si="8">-L13*$I$2</f>
        <v>-84000</v>
      </c>
      <c r="M14" s="5">
        <f t="shared" si="8"/>
        <v>-168000</v>
      </c>
    </row>
    <row r="15" spans="1:13" x14ac:dyDescent="0.25">
      <c r="A15" s="7" t="s">
        <v>20</v>
      </c>
      <c r="B15" s="11">
        <f>SUM(B13:B14)</f>
        <v>140000</v>
      </c>
      <c r="C15" s="11">
        <f t="shared" ref="C15:D15" si="9">SUM(C13:C14)</f>
        <v>238000</v>
      </c>
      <c r="D15" s="11">
        <f t="shared" si="9"/>
        <v>434000</v>
      </c>
      <c r="F15" s="9"/>
      <c r="G15" s="10"/>
      <c r="J15" s="7" t="s">
        <v>20</v>
      </c>
      <c r="K15" s="11">
        <f>SUM(K13:K14)</f>
        <v>98000</v>
      </c>
      <c r="L15" s="11">
        <f t="shared" ref="L15:M15" si="10">SUM(L13:L14)</f>
        <v>196000</v>
      </c>
      <c r="M15" s="11">
        <f t="shared" si="10"/>
        <v>392000</v>
      </c>
    </row>
    <row r="16" spans="1:13" x14ac:dyDescent="0.25">
      <c r="A16" t="s">
        <v>28</v>
      </c>
      <c r="B16">
        <f>B15/$D$6</f>
        <v>0.28000000000000003</v>
      </c>
      <c r="C16">
        <f t="shared" ref="C16:D16" si="11">C15/$D$6</f>
        <v>0.47599999999999998</v>
      </c>
      <c r="D16">
        <f t="shared" si="11"/>
        <v>0.86799999999999999</v>
      </c>
      <c r="F16" s="9"/>
      <c r="G16" s="10"/>
      <c r="J16" t="s">
        <v>28</v>
      </c>
      <c r="K16">
        <f>K15/$M$6</f>
        <v>0.245</v>
      </c>
      <c r="L16">
        <f>L15/$M$6</f>
        <v>0.49</v>
      </c>
      <c r="M16">
        <f t="shared" ref="M16" si="12">M15/$M$6</f>
        <v>0.98</v>
      </c>
    </row>
    <row r="17" spans="1:13" ht="30" x14ac:dyDescent="0.25">
      <c r="A17" s="17" t="s">
        <v>22</v>
      </c>
      <c r="B17" s="16"/>
      <c r="C17" s="13">
        <f>B16*B2+C16*C2+D16*D2</f>
        <v>0.5544</v>
      </c>
      <c r="D17" s="16"/>
      <c r="F17" s="9"/>
      <c r="G17" s="10"/>
      <c r="J17" s="17" t="s">
        <v>22</v>
      </c>
      <c r="L17" s="12">
        <f>K16*B2+L16*C2+M16*D2</f>
        <v>0.58799999999999997</v>
      </c>
    </row>
    <row r="18" spans="1:13" ht="30" x14ac:dyDescent="0.25">
      <c r="A18" s="17" t="s">
        <v>21</v>
      </c>
      <c r="B18" s="14">
        <f>(B16-C16)/C16</f>
        <v>-0.41176470588235287</v>
      </c>
      <c r="C18" s="15">
        <f>(C16-C16)/C16</f>
        <v>0</v>
      </c>
      <c r="D18" s="14">
        <f>(D16-C16)/C16</f>
        <v>0.82352941176470595</v>
      </c>
      <c r="F18" s="9"/>
      <c r="G18" s="10"/>
      <c r="J18" s="17" t="s">
        <v>21</v>
      </c>
      <c r="K18" s="14">
        <f>(K16-L16)/L16</f>
        <v>-0.5</v>
      </c>
      <c r="L18" s="15">
        <f>(L16-L16)/L16</f>
        <v>0</v>
      </c>
      <c r="M18" s="14">
        <f>(M16-L16)/L16</f>
        <v>1</v>
      </c>
    </row>
    <row r="21" spans="1:13" ht="45.75" customHeight="1" x14ac:dyDescent="0.25">
      <c r="A21" s="27" t="s">
        <v>27</v>
      </c>
      <c r="B21" s="27"/>
      <c r="C21" s="27"/>
      <c r="D21" s="27"/>
      <c r="E21" s="27"/>
      <c r="F21" s="27"/>
    </row>
    <row r="23" spans="1:13" ht="61.5" customHeight="1" x14ac:dyDescent="0.25">
      <c r="A23" s="27" t="s">
        <v>33</v>
      </c>
      <c r="B23" s="27"/>
      <c r="C23" s="27"/>
      <c r="D23" s="27"/>
      <c r="E23" s="27"/>
      <c r="F23" s="27"/>
    </row>
    <row r="25" spans="1:13" ht="78.75" customHeight="1" x14ac:dyDescent="0.25">
      <c r="A25" s="27" t="s">
        <v>29</v>
      </c>
      <c r="B25" s="27"/>
      <c r="C25" s="27"/>
      <c r="D25" s="27"/>
      <c r="E25" s="27"/>
      <c r="F25" s="27"/>
    </row>
  </sheetData>
  <mergeCells count="5">
    <mergeCell ref="A7:D7"/>
    <mergeCell ref="J7:M7"/>
    <mergeCell ref="A21:F21"/>
    <mergeCell ref="A23:F23"/>
    <mergeCell ref="A25:F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35593-4E13-42B2-831A-0FD2050D59F3}">
  <dimension ref="A1:H17"/>
  <sheetViews>
    <sheetView tabSelected="1" workbookViewId="0">
      <selection activeCell="F17" sqref="F17"/>
    </sheetView>
  </sheetViews>
  <sheetFormatPr baseColWidth="10" defaultRowHeight="15" x14ac:dyDescent="0.25"/>
  <cols>
    <col min="1" max="1" width="19.85546875" bestFit="1" customWidth="1"/>
    <col min="2" max="2" width="44.28515625" bestFit="1" customWidth="1"/>
    <col min="3" max="3" width="15.42578125" bestFit="1" customWidth="1"/>
    <col min="4" max="4" width="13" bestFit="1" customWidth="1"/>
    <col min="7" max="7" width="14" bestFit="1" customWidth="1"/>
    <col min="8" max="8" width="14.5703125" bestFit="1" customWidth="1"/>
  </cols>
  <sheetData>
    <row r="1" spans="1:8" x14ac:dyDescent="0.25">
      <c r="A1" s="1" t="s">
        <v>34</v>
      </c>
      <c r="B1" s="2">
        <f>'Mini case'!C17</f>
        <v>0.5544</v>
      </c>
      <c r="G1" s="1" t="s">
        <v>36</v>
      </c>
      <c r="H1">
        <f>'Mini case'!L17</f>
        <v>0.58799999999999997</v>
      </c>
    </row>
    <row r="2" spans="1:8" x14ac:dyDescent="0.25">
      <c r="A2" s="1" t="s">
        <v>35</v>
      </c>
      <c r="B2" s="23">
        <f>'Mini case'!D6</f>
        <v>500000</v>
      </c>
      <c r="G2" s="1" t="s">
        <v>35</v>
      </c>
      <c r="H2" s="6">
        <f>'Mini case'!M6</f>
        <v>400000</v>
      </c>
    </row>
    <row r="3" spans="1:8" x14ac:dyDescent="0.25">
      <c r="A3" s="1" t="s">
        <v>43</v>
      </c>
      <c r="B3" s="8">
        <v>0.3</v>
      </c>
      <c r="G3" s="1" t="s">
        <v>43</v>
      </c>
      <c r="H3" s="8">
        <v>0.3</v>
      </c>
    </row>
    <row r="4" spans="1:8" x14ac:dyDescent="0.25">
      <c r="A4" s="1" t="s">
        <v>37</v>
      </c>
      <c r="B4" s="24">
        <v>3000000</v>
      </c>
      <c r="G4" s="1" t="s">
        <v>37</v>
      </c>
      <c r="H4" s="24">
        <v>3000000</v>
      </c>
    </row>
    <row r="5" spans="1:8" x14ac:dyDescent="0.25">
      <c r="A5" s="1" t="s">
        <v>38</v>
      </c>
      <c r="B5" s="8">
        <v>0.1</v>
      </c>
      <c r="G5" s="1" t="s">
        <v>38</v>
      </c>
      <c r="H5" s="8">
        <v>0.1</v>
      </c>
    </row>
    <row r="6" spans="1:8" x14ac:dyDescent="0.25">
      <c r="A6" s="1" t="s">
        <v>39</v>
      </c>
      <c r="B6" s="8">
        <v>0.1</v>
      </c>
      <c r="G6" s="1" t="s">
        <v>39</v>
      </c>
      <c r="H6" s="8">
        <v>0.1</v>
      </c>
    </row>
    <row r="8" spans="1:8" x14ac:dyDescent="0.25">
      <c r="D8" s="28"/>
    </row>
    <row r="9" spans="1:8" x14ac:dyDescent="0.25">
      <c r="A9" s="29" t="s">
        <v>40</v>
      </c>
      <c r="B9" s="30"/>
      <c r="C9" s="31" t="s">
        <v>46</v>
      </c>
    </row>
    <row r="10" spans="1:8" x14ac:dyDescent="0.25">
      <c r="A10" s="32" t="s">
        <v>41</v>
      </c>
      <c r="B10" s="30" t="s">
        <v>42</v>
      </c>
      <c r="C10" s="33">
        <f>B6*B4</f>
        <v>300000</v>
      </c>
      <c r="D10" s="25"/>
    </row>
    <row r="11" spans="1:8" x14ac:dyDescent="0.25">
      <c r="A11" s="32" t="s">
        <v>41</v>
      </c>
      <c r="B11" s="30" t="s">
        <v>44</v>
      </c>
      <c r="C11" s="34">
        <v>300000</v>
      </c>
      <c r="D11" t="s">
        <v>45</v>
      </c>
    </row>
    <row r="13" spans="1:8" x14ac:dyDescent="0.25">
      <c r="A13" s="27" t="s">
        <v>47</v>
      </c>
      <c r="B13" s="27"/>
      <c r="C13" s="27"/>
      <c r="D13" s="27"/>
    </row>
    <row r="14" spans="1:8" x14ac:dyDescent="0.25">
      <c r="A14" s="27"/>
      <c r="B14" s="27"/>
      <c r="C14" s="27"/>
      <c r="D14" s="27"/>
    </row>
    <row r="15" spans="1:8" x14ac:dyDescent="0.25">
      <c r="A15" s="27"/>
      <c r="B15" s="27"/>
      <c r="C15" s="27"/>
      <c r="D15" s="27"/>
    </row>
    <row r="16" spans="1:8" x14ac:dyDescent="0.25">
      <c r="A16" s="27"/>
      <c r="B16" s="27"/>
      <c r="C16" s="27"/>
      <c r="D16" s="27"/>
    </row>
    <row r="17" spans="1:4" x14ac:dyDescent="0.25">
      <c r="A17" s="27"/>
      <c r="B17" s="27"/>
      <c r="C17" s="27"/>
      <c r="D17" s="27"/>
    </row>
  </sheetData>
  <mergeCells count="1">
    <mergeCell ref="A13:D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Mini case</vt:lpstr>
      <vt:lpstr>Break Even Point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dc:creator>
  <cp:lastModifiedBy>alber</cp:lastModifiedBy>
  <dcterms:created xsi:type="dcterms:W3CDTF">2020-11-13T11:54:46Z</dcterms:created>
  <dcterms:modified xsi:type="dcterms:W3CDTF">2020-11-19T19:24:12Z</dcterms:modified>
</cp:coreProperties>
</file>