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alber\Desktop\DOCUMENTOS ALBERTO AÑO 4\DIRECCIÓN FINANCIERA\EJERCICIOS\"/>
    </mc:Choice>
  </mc:AlternateContent>
  <xr:revisionPtr revIDLastSave="0" documentId="13_ncr:1_{DB82D3E5-7089-4121-A4A9-5C6C5C706D78}" xr6:coauthVersionLast="45" xr6:coauthVersionMax="45" xr10:uidLastSave="{00000000-0000-0000-0000-000000000000}"/>
  <bookViews>
    <workbookView xWindow="-120" yWindow="-120" windowWidth="20730" windowHeight="11160" xr2:uid="{485E58AF-E2DB-4CCC-BCEF-DCF251BFF6BC}"/>
  </bookViews>
  <sheets>
    <sheet name="Exercise 1" sheetId="1" r:id="rId1"/>
    <sheet name="Exercise 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4" i="1" l="1"/>
  <c r="E17" i="2"/>
  <c r="B26" i="2" l="1"/>
  <c r="J22" i="2"/>
  <c r="B21" i="2"/>
  <c r="G24" i="2"/>
  <c r="G22" i="2"/>
  <c r="E23" i="2"/>
  <c r="H19" i="2"/>
  <c r="H17" i="2"/>
  <c r="E19" i="2"/>
  <c r="E10" i="2"/>
  <c r="B13" i="2"/>
  <c r="B12" i="2"/>
  <c r="B11" i="2"/>
  <c r="K6" i="2"/>
  <c r="K5" i="2"/>
  <c r="H6" i="2"/>
  <c r="B7" i="2"/>
  <c r="E6" i="2" s="1"/>
  <c r="E25" i="1"/>
  <c r="B25" i="1"/>
  <c r="B24" i="1"/>
  <c r="E21" i="1"/>
  <c r="B21" i="1"/>
  <c r="E20" i="1"/>
  <c r="E19" i="1"/>
  <c r="E18" i="1"/>
  <c r="E17" i="1"/>
  <c r="E16" i="1"/>
  <c r="B20" i="1"/>
  <c r="B19" i="1"/>
  <c r="B18" i="1"/>
  <c r="B16" i="1"/>
</calcChain>
</file>

<file path=xl/sharedStrings.xml><?xml version="1.0" encoding="utf-8"?>
<sst xmlns="http://schemas.openxmlformats.org/spreadsheetml/2006/main" count="72" uniqueCount="52">
  <si>
    <t>EBIT</t>
  </si>
  <si>
    <t>General Situation</t>
  </si>
  <si>
    <t>Debt</t>
  </si>
  <si>
    <t>Growth</t>
  </si>
  <si>
    <t>Taxes</t>
  </si>
  <si>
    <t>Situation 1</t>
  </si>
  <si>
    <t>Ke</t>
  </si>
  <si>
    <t>Payout</t>
  </si>
  <si>
    <t>Situation 2</t>
  </si>
  <si>
    <t>Kd</t>
  </si>
  <si>
    <t>Non Existent</t>
  </si>
  <si>
    <t>Net Income</t>
  </si>
  <si>
    <t>Value of the Firm = (Net Income/(Ke - g))</t>
  </si>
  <si>
    <t>Formula of Perpetuity.</t>
  </si>
  <si>
    <t>Situation 1 Net Income</t>
  </si>
  <si>
    <t>interest</t>
  </si>
  <si>
    <t>EBT</t>
  </si>
  <si>
    <t>taxes</t>
  </si>
  <si>
    <t>Situation 2 Net Income</t>
  </si>
  <si>
    <t>Situation 1 Value Firm</t>
  </si>
  <si>
    <t>Situation 2 Value Firm</t>
  </si>
  <si>
    <t>Value of the Firm without the Debt</t>
  </si>
  <si>
    <t>Total Value of the Firm</t>
  </si>
  <si>
    <r>
      <t>Explanation:</t>
    </r>
    <r>
      <rPr>
        <sz val="11"/>
        <color theme="1"/>
        <rFont val="Calibri"/>
        <family val="2"/>
        <scheme val="minor"/>
      </rPr>
      <t xml:space="preserve"> As we can see we can only calculate this problem with a perpetuity. The number of shares is not been given, making it impossible for us to resolve the problem as it done in the las exercise we did during chapter 4 (Financial Leverage). However, during Chapter 2 I believe Exercise 3 or 4 we did calculate projects with perpetuity, so from that formula we can derive that the First Situation is the best one for the company. This is ought to reaching a higher value than the second situation. We can also derive that probably it could be a Negative Financial Leverage when looking at an EBIT of 50 Million. Clearly we can see that the higher the amount of Debt is, the lower the Value of the company is, as the cost of debt and the rising cost of equity cannot be suistained and give enough rentability as when there is no debt. Then, we should choose the first option. </t>
    </r>
  </si>
  <si>
    <t>Exercise 1</t>
  </si>
  <si>
    <t>Formula Dividend Yield</t>
  </si>
  <si>
    <t>Dividend Yield = DPS/Price of the Share</t>
  </si>
  <si>
    <t>Dividend Yield</t>
  </si>
  <si>
    <t>Price of the Share</t>
  </si>
  <si>
    <t>Dividend Per Share</t>
  </si>
  <si>
    <t>Dividend given</t>
  </si>
  <si>
    <t>Number of Shares</t>
  </si>
  <si>
    <t>Price of the Share before Ex-dividend day</t>
  </si>
  <si>
    <t>Price of the Share after Ex-dividend day</t>
  </si>
  <si>
    <t>Exercise 2</t>
  </si>
  <si>
    <t>Exercise 3</t>
  </si>
  <si>
    <t>Capital investment</t>
  </si>
  <si>
    <t>Long Term Debt</t>
  </si>
  <si>
    <t>Common Stock</t>
  </si>
  <si>
    <t>Capital Surplus</t>
  </si>
  <si>
    <t>Retained Earnings</t>
  </si>
  <si>
    <t>Total Equity</t>
  </si>
  <si>
    <t>Total Debt</t>
  </si>
  <si>
    <t>Weight of Equity</t>
  </si>
  <si>
    <t>Weight of Debt</t>
  </si>
  <si>
    <t>Capital Investment</t>
  </si>
  <si>
    <t>Financed by Equity</t>
  </si>
  <si>
    <t>Financed by Debt</t>
  </si>
  <si>
    <t>Dividend to give</t>
  </si>
  <si>
    <t>Dividend per Share</t>
  </si>
  <si>
    <t>This will be the Dividend Per Share that the company will have to give to all the shareholders</t>
  </si>
  <si>
    <t>Value of the Firm with the Debt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</si>
</sst>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43" formatCode="_-* #,##0.00_-;\-* #,##0.00_-;_-* &quot;-&quot;??_-;_-@_-"/>
    <numFmt numFmtId="164" formatCode="_-* #,##0.00\ [$€-C0A]_-;\-* #,##0.00\ [$€-C0A]_-;_-* &quot;-&quot;??\ [$€-C0A]_-;_-@_-"/>
  </numFmts>
  <fonts count="4" x14ac:knownFonts="1">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s>
  <fills count="7">
    <fill>
      <patternFill patternType="none"/>
    </fill>
    <fill>
      <patternFill patternType="gray125"/>
    </fill>
    <fill>
      <patternFill patternType="solid">
        <fgColor rgb="FF00B050"/>
        <bgColor indexed="64"/>
      </patternFill>
    </fill>
    <fill>
      <patternFill patternType="solid">
        <fgColor rgb="FFFFFF00"/>
        <bgColor indexed="64"/>
      </patternFill>
    </fill>
    <fill>
      <patternFill patternType="solid">
        <fgColor rgb="FF92D050"/>
        <bgColor indexed="64"/>
      </patternFill>
    </fill>
    <fill>
      <patternFill patternType="solid">
        <fgColor rgb="FFFF0000"/>
        <bgColor indexed="64"/>
      </patternFill>
    </fill>
    <fill>
      <patternFill patternType="solid">
        <fgColor rgb="FF0070C0"/>
        <bgColor indexed="64"/>
      </patternFill>
    </fill>
  </fills>
  <borders count="1">
    <border>
      <left/>
      <right/>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38">
    <xf numFmtId="0" fontId="0" fillId="0" borderId="0" xfId="0"/>
    <xf numFmtId="44" fontId="0" fillId="0" borderId="0" xfId="2" applyFont="1"/>
    <xf numFmtId="0" fontId="3" fillId="0" borderId="0" xfId="0" applyFont="1"/>
    <xf numFmtId="9" fontId="0" fillId="0" borderId="0" xfId="0" applyNumberFormat="1"/>
    <xf numFmtId="164" fontId="0" fillId="0" borderId="0" xfId="0" applyNumberFormat="1"/>
    <xf numFmtId="0" fontId="0" fillId="0" borderId="0" xfId="0" applyAlignment="1">
      <alignment horizontal="right"/>
    </xf>
    <xf numFmtId="0" fontId="0" fillId="2" borderId="0" xfId="0" applyFill="1"/>
    <xf numFmtId="44" fontId="0" fillId="0" borderId="0" xfId="0" applyNumberFormat="1"/>
    <xf numFmtId="0" fontId="2" fillId="3" borderId="0" xfId="0" applyFont="1" applyFill="1"/>
    <xf numFmtId="44" fontId="2" fillId="3" borderId="0" xfId="0" applyNumberFormat="1" applyFont="1" applyFill="1"/>
    <xf numFmtId="0" fontId="2" fillId="2" borderId="0" xfId="0" applyFont="1" applyFill="1"/>
    <xf numFmtId="44" fontId="2" fillId="2" borderId="0" xfId="0" applyNumberFormat="1" applyFont="1" applyFill="1"/>
    <xf numFmtId="0" fontId="2" fillId="2" borderId="0" xfId="0" applyFont="1" applyFill="1" applyAlignment="1">
      <alignment wrapText="1"/>
    </xf>
    <xf numFmtId="0" fontId="0" fillId="4" borderId="0" xfId="0" applyFill="1"/>
    <xf numFmtId="44" fontId="0" fillId="4" borderId="0" xfId="0" applyNumberFormat="1" applyFill="1"/>
    <xf numFmtId="0" fontId="0" fillId="0" borderId="0" xfId="0" applyFont="1"/>
    <xf numFmtId="43" fontId="0" fillId="0" borderId="0" xfId="1" applyFont="1"/>
    <xf numFmtId="9" fontId="0" fillId="2" borderId="0" xfId="3" applyFont="1" applyFill="1"/>
    <xf numFmtId="0" fontId="0" fillId="0" borderId="0" xfId="0" applyAlignment="1">
      <alignment wrapText="1"/>
    </xf>
    <xf numFmtId="44" fontId="2" fillId="3" borderId="0" xfId="2" applyFont="1" applyFill="1"/>
    <xf numFmtId="43" fontId="0" fillId="0" borderId="0" xfId="0" applyNumberFormat="1"/>
    <xf numFmtId="44" fontId="2" fillId="2" borderId="0" xfId="2" applyFont="1" applyFill="1"/>
    <xf numFmtId="0" fontId="2" fillId="5" borderId="0" xfId="0" applyFont="1" applyFill="1"/>
    <xf numFmtId="0" fontId="2" fillId="4" borderId="0" xfId="0" applyFont="1" applyFill="1"/>
    <xf numFmtId="44" fontId="2" fillId="4" borderId="0" xfId="0" applyNumberFormat="1" applyFont="1" applyFill="1"/>
    <xf numFmtId="164" fontId="2" fillId="5" borderId="0" xfId="0" applyNumberFormat="1" applyFont="1" applyFill="1"/>
    <xf numFmtId="0" fontId="2" fillId="4" borderId="0" xfId="0" applyFont="1" applyFill="1" applyAlignment="1">
      <alignment wrapText="1"/>
    </xf>
    <xf numFmtId="0" fontId="2" fillId="5" borderId="0" xfId="0" applyFont="1" applyFill="1" applyAlignment="1">
      <alignment wrapText="1"/>
    </xf>
    <xf numFmtId="10" fontId="2" fillId="5" borderId="0" xfId="0" applyNumberFormat="1" applyFont="1" applyFill="1"/>
    <xf numFmtId="10" fontId="2" fillId="4" borderId="0" xfId="3" applyNumberFormat="1" applyFont="1" applyFill="1"/>
    <xf numFmtId="44" fontId="2" fillId="5" borderId="0" xfId="0" applyNumberFormat="1" applyFont="1" applyFill="1"/>
    <xf numFmtId="0" fontId="2" fillId="6" borderId="0" xfId="0" applyFont="1" applyFill="1"/>
    <xf numFmtId="44" fontId="2" fillId="6" borderId="0" xfId="0" applyNumberFormat="1" applyFont="1" applyFill="1"/>
    <xf numFmtId="164" fontId="2" fillId="3" borderId="0" xfId="0" applyNumberFormat="1" applyFont="1" applyFill="1"/>
    <xf numFmtId="0" fontId="3" fillId="2" borderId="0" xfId="0" applyFont="1" applyFill="1" applyAlignment="1">
      <alignment horizontal="left"/>
    </xf>
    <xf numFmtId="0" fontId="0" fillId="2" borderId="0" xfId="0" applyFill="1" applyAlignment="1">
      <alignment horizontal="left"/>
    </xf>
    <xf numFmtId="0" fontId="2" fillId="0" borderId="0" xfId="0" applyFont="1" applyAlignment="1">
      <alignment horizontal="left" vertical="top" wrapText="1"/>
    </xf>
    <xf numFmtId="0" fontId="0" fillId="0" borderId="0" xfId="0" applyAlignment="1">
      <alignment horizontal="left"/>
    </xf>
  </cellXfs>
  <cellStyles count="4">
    <cellStyle name="Millares" xfId="1" builtinId="3"/>
    <cellStyle name="Moneda" xfId="2" builtinId="4"/>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760F04-A619-4D9B-9C69-EBBEAEF779A2}">
  <dimension ref="A1:M25"/>
  <sheetViews>
    <sheetView tabSelected="1" topLeftCell="A7" workbookViewId="0">
      <selection activeCell="D25" sqref="D25"/>
    </sheetView>
  </sheetViews>
  <sheetFormatPr baseColWidth="10" defaultRowHeight="15" x14ac:dyDescent="0.25"/>
  <cols>
    <col min="1" max="1" width="21.42578125" bestFit="1" customWidth="1"/>
    <col min="2" max="2" width="18.28515625" customWidth="1"/>
    <col min="4" max="4" width="21.42578125" bestFit="1" customWidth="1"/>
    <col min="5" max="5" width="16.7109375" bestFit="1" customWidth="1"/>
  </cols>
  <sheetData>
    <row r="1" spans="1:13" x14ac:dyDescent="0.25">
      <c r="A1" s="2" t="s">
        <v>1</v>
      </c>
      <c r="B1" s="1"/>
    </row>
    <row r="2" spans="1:13" x14ac:dyDescent="0.25">
      <c r="A2" t="s">
        <v>0</v>
      </c>
      <c r="B2" s="1">
        <v>50000000</v>
      </c>
    </row>
    <row r="3" spans="1:13" x14ac:dyDescent="0.25">
      <c r="A3" t="s">
        <v>3</v>
      </c>
      <c r="B3" s="3">
        <v>0.03</v>
      </c>
    </row>
    <row r="4" spans="1:13" x14ac:dyDescent="0.25">
      <c r="A4" t="s">
        <v>17</v>
      </c>
      <c r="B4" s="3">
        <v>0.3</v>
      </c>
    </row>
    <row r="5" spans="1:13" x14ac:dyDescent="0.25">
      <c r="A5" t="s">
        <v>7</v>
      </c>
      <c r="B5" s="3">
        <v>0.8</v>
      </c>
    </row>
    <row r="7" spans="1:13" x14ac:dyDescent="0.25">
      <c r="A7" s="2" t="s">
        <v>5</v>
      </c>
      <c r="D7" s="2" t="s">
        <v>8</v>
      </c>
    </row>
    <row r="8" spans="1:13" x14ac:dyDescent="0.25">
      <c r="A8" t="s">
        <v>2</v>
      </c>
      <c r="B8" s="1">
        <v>0</v>
      </c>
      <c r="D8" t="s">
        <v>2</v>
      </c>
      <c r="E8" s="4">
        <v>200000000</v>
      </c>
    </row>
    <row r="9" spans="1:13" x14ac:dyDescent="0.25">
      <c r="A9" t="s">
        <v>9</v>
      </c>
      <c r="B9" s="5" t="s">
        <v>10</v>
      </c>
      <c r="D9" t="s">
        <v>9</v>
      </c>
      <c r="E9" s="3">
        <v>0.05</v>
      </c>
    </row>
    <row r="10" spans="1:13" x14ac:dyDescent="0.25">
      <c r="A10" t="s">
        <v>6</v>
      </c>
      <c r="B10" s="3">
        <v>7.0000000000000007E-2</v>
      </c>
      <c r="D10" t="s">
        <v>6</v>
      </c>
      <c r="E10" s="3">
        <v>0.08</v>
      </c>
    </row>
    <row r="12" spans="1:13" x14ac:dyDescent="0.25">
      <c r="A12" s="34" t="s">
        <v>13</v>
      </c>
      <c r="B12" s="34"/>
    </row>
    <row r="13" spans="1:13" x14ac:dyDescent="0.25">
      <c r="A13" s="35" t="s">
        <v>12</v>
      </c>
      <c r="B13" s="35"/>
    </row>
    <row r="15" spans="1:13" x14ac:dyDescent="0.25">
      <c r="A15" s="2" t="s">
        <v>14</v>
      </c>
      <c r="D15" s="2" t="s">
        <v>18</v>
      </c>
      <c r="G15" s="36" t="s">
        <v>23</v>
      </c>
      <c r="H15" s="36"/>
      <c r="I15" s="36"/>
      <c r="J15" s="36"/>
      <c r="K15" s="36"/>
      <c r="L15" s="36"/>
      <c r="M15" s="36"/>
    </row>
    <row r="16" spans="1:13" x14ac:dyDescent="0.25">
      <c r="A16" t="s">
        <v>0</v>
      </c>
      <c r="B16" s="7">
        <f>B2</f>
        <v>50000000</v>
      </c>
      <c r="D16" t="s">
        <v>0</v>
      </c>
      <c r="E16" s="7">
        <f>B2</f>
        <v>50000000</v>
      </c>
      <c r="G16" s="36"/>
      <c r="H16" s="36"/>
      <c r="I16" s="36"/>
      <c r="J16" s="36"/>
      <c r="K16" s="36"/>
      <c r="L16" s="36"/>
      <c r="M16" s="36"/>
    </row>
    <row r="17" spans="1:13" x14ac:dyDescent="0.25">
      <c r="A17" t="s">
        <v>15</v>
      </c>
      <c r="B17" s="1">
        <v>0</v>
      </c>
      <c r="D17" t="s">
        <v>15</v>
      </c>
      <c r="E17" s="4">
        <f>E8*E9</f>
        <v>10000000</v>
      </c>
      <c r="G17" s="36"/>
      <c r="H17" s="36"/>
      <c r="I17" s="36"/>
      <c r="J17" s="36"/>
      <c r="K17" s="36"/>
      <c r="L17" s="36"/>
      <c r="M17" s="36"/>
    </row>
    <row r="18" spans="1:13" x14ac:dyDescent="0.25">
      <c r="A18" t="s">
        <v>16</v>
      </c>
      <c r="B18" s="7">
        <f>B16-B17</f>
        <v>50000000</v>
      </c>
      <c r="D18" t="s">
        <v>16</v>
      </c>
      <c r="E18" s="7">
        <f>E16-E17</f>
        <v>40000000</v>
      </c>
      <c r="G18" s="36"/>
      <c r="H18" s="36"/>
      <c r="I18" s="36"/>
      <c r="J18" s="36"/>
      <c r="K18" s="36"/>
      <c r="L18" s="36"/>
      <c r="M18" s="36"/>
    </row>
    <row r="19" spans="1:13" x14ac:dyDescent="0.25">
      <c r="A19" t="s">
        <v>4</v>
      </c>
      <c r="B19" s="7">
        <f>B18*B4</f>
        <v>15000000</v>
      </c>
      <c r="D19" t="s">
        <v>4</v>
      </c>
      <c r="E19" s="7">
        <f>E18*B4</f>
        <v>12000000</v>
      </c>
      <c r="G19" s="36"/>
      <c r="H19" s="36"/>
      <c r="I19" s="36"/>
      <c r="J19" s="36"/>
      <c r="K19" s="36"/>
      <c r="L19" s="36"/>
      <c r="M19" s="36"/>
    </row>
    <row r="20" spans="1:13" x14ac:dyDescent="0.25">
      <c r="A20" s="8" t="s">
        <v>11</v>
      </c>
      <c r="B20" s="9">
        <f>B18-B19</f>
        <v>35000000</v>
      </c>
      <c r="D20" s="8" t="s">
        <v>11</v>
      </c>
      <c r="E20" s="9">
        <f>E18-E19</f>
        <v>28000000</v>
      </c>
      <c r="G20" s="36"/>
      <c r="H20" s="36"/>
      <c r="I20" s="36"/>
      <c r="J20" s="36"/>
      <c r="K20" s="36"/>
      <c r="L20" s="36"/>
      <c r="M20" s="36"/>
    </row>
    <row r="21" spans="1:13" x14ac:dyDescent="0.25">
      <c r="A21" s="8" t="s">
        <v>7</v>
      </c>
      <c r="B21" s="9">
        <f>B20*B5</f>
        <v>28000000</v>
      </c>
      <c r="D21" s="8" t="s">
        <v>7</v>
      </c>
      <c r="E21" s="9">
        <f>E20*B5</f>
        <v>22400000</v>
      </c>
      <c r="G21" s="36"/>
      <c r="H21" s="36"/>
      <c r="I21" s="36"/>
      <c r="J21" s="36"/>
      <c r="K21" s="36"/>
      <c r="L21" s="36"/>
      <c r="M21" s="36"/>
    </row>
    <row r="22" spans="1:13" x14ac:dyDescent="0.25">
      <c r="G22" s="36"/>
      <c r="H22" s="36"/>
      <c r="I22" s="36"/>
      <c r="J22" s="36"/>
      <c r="K22" s="36"/>
      <c r="L22" s="36"/>
      <c r="M22" s="36"/>
    </row>
    <row r="23" spans="1:13" x14ac:dyDescent="0.25">
      <c r="A23" s="2" t="s">
        <v>19</v>
      </c>
      <c r="D23" s="2" t="s">
        <v>20</v>
      </c>
      <c r="G23" s="36"/>
      <c r="H23" s="36"/>
      <c r="I23" s="36"/>
      <c r="J23" s="36"/>
      <c r="K23" s="36"/>
      <c r="L23" s="36"/>
      <c r="M23" s="36"/>
    </row>
    <row r="24" spans="1:13" ht="30" x14ac:dyDescent="0.25">
      <c r="A24" s="12" t="s">
        <v>21</v>
      </c>
      <c r="B24" s="11">
        <f>B21/(B10-B3)</f>
        <v>699999999.99999988</v>
      </c>
      <c r="D24" s="12" t="s">
        <v>51</v>
      </c>
      <c r="E24" s="11">
        <f>E21/(E10-B3)</f>
        <v>448000000</v>
      </c>
      <c r="G24" s="36"/>
      <c r="H24" s="36"/>
      <c r="I24" s="36"/>
      <c r="J24" s="36"/>
      <c r="K24" s="36"/>
      <c r="L24" s="36"/>
      <c r="M24" s="36"/>
    </row>
    <row r="25" spans="1:13" x14ac:dyDescent="0.25">
      <c r="A25" s="13" t="s">
        <v>22</v>
      </c>
      <c r="B25" s="14">
        <f>B24+B8</f>
        <v>699999999.99999988</v>
      </c>
      <c r="D25" s="13" t="s">
        <v>22</v>
      </c>
      <c r="E25" s="14">
        <f>E24+E8</f>
        <v>648000000</v>
      </c>
      <c r="G25" s="36"/>
      <c r="H25" s="36"/>
      <c r="I25" s="36"/>
      <c r="J25" s="36"/>
      <c r="K25" s="36"/>
      <c r="L25" s="36"/>
      <c r="M25" s="36"/>
    </row>
  </sheetData>
  <mergeCells count="3">
    <mergeCell ref="A12:B12"/>
    <mergeCell ref="A13:B13"/>
    <mergeCell ref="G15:M2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A78CC7-CC4A-4B3C-BA9C-685E2E63E35C}">
  <dimension ref="A1:K26"/>
  <sheetViews>
    <sheetView topLeftCell="A12" workbookViewId="0">
      <selection activeCell="E19" sqref="E19"/>
    </sheetView>
  </sheetViews>
  <sheetFormatPr baseColWidth="10" defaultRowHeight="15" x14ac:dyDescent="0.25"/>
  <cols>
    <col min="1" max="1" width="22" bestFit="1" customWidth="1"/>
    <col min="2" max="2" width="14" customWidth="1"/>
    <col min="4" max="4" width="18" bestFit="1" customWidth="1"/>
    <col min="5" max="5" width="13" bestFit="1" customWidth="1"/>
    <col min="6" max="6" width="17.7109375" bestFit="1" customWidth="1"/>
    <col min="7" max="8" width="12" bestFit="1" customWidth="1"/>
    <col min="9" max="9" width="15.42578125" bestFit="1" customWidth="1"/>
    <col min="10" max="10" width="21.7109375" customWidth="1"/>
  </cols>
  <sheetData>
    <row r="1" spans="1:11" x14ac:dyDescent="0.25">
      <c r="A1" s="2" t="s">
        <v>24</v>
      </c>
    </row>
    <row r="2" spans="1:11" x14ac:dyDescent="0.25">
      <c r="A2" s="2" t="s">
        <v>25</v>
      </c>
    </row>
    <row r="3" spans="1:11" x14ac:dyDescent="0.25">
      <c r="A3" s="37" t="s">
        <v>26</v>
      </c>
      <c r="B3" s="37"/>
    </row>
    <row r="5" spans="1:11" ht="30.75" customHeight="1" x14ac:dyDescent="0.25">
      <c r="A5" s="15" t="s">
        <v>27</v>
      </c>
      <c r="B5" s="3">
        <v>0.06</v>
      </c>
      <c r="D5" t="s">
        <v>31</v>
      </c>
      <c r="E5" s="16">
        <v>50000</v>
      </c>
      <c r="G5" t="s">
        <v>11</v>
      </c>
      <c r="H5" s="4">
        <v>90000</v>
      </c>
      <c r="J5" s="18" t="s">
        <v>32</v>
      </c>
      <c r="K5" s="7">
        <f>B6</f>
        <v>12</v>
      </c>
    </row>
    <row r="6" spans="1:11" ht="30" x14ac:dyDescent="0.25">
      <c r="A6" t="s">
        <v>28</v>
      </c>
      <c r="B6" s="1">
        <v>12</v>
      </c>
      <c r="D6" s="8" t="s">
        <v>30</v>
      </c>
      <c r="E6" s="19">
        <f>E5*B7</f>
        <v>36000</v>
      </c>
      <c r="G6" s="6" t="s">
        <v>7</v>
      </c>
      <c r="H6" s="17">
        <f>E6/H5</f>
        <v>0.4</v>
      </c>
      <c r="J6" s="12" t="s">
        <v>33</v>
      </c>
      <c r="K6" s="11">
        <f>K5-B7</f>
        <v>11.28</v>
      </c>
    </row>
    <row r="7" spans="1:11" x14ac:dyDescent="0.25">
      <c r="A7" s="8" t="s">
        <v>29</v>
      </c>
      <c r="B7" s="9">
        <f>B5*B6</f>
        <v>0.72</v>
      </c>
    </row>
    <row r="9" spans="1:11" x14ac:dyDescent="0.25">
      <c r="A9" s="2" t="s">
        <v>34</v>
      </c>
    </row>
    <row r="10" spans="1:11" x14ac:dyDescent="0.25">
      <c r="A10" t="s">
        <v>7</v>
      </c>
      <c r="B10" s="3">
        <v>0.6</v>
      </c>
      <c r="D10" s="10" t="s">
        <v>29</v>
      </c>
      <c r="E10" s="21">
        <f>B12/B13</f>
        <v>1.08</v>
      </c>
    </row>
    <row r="11" spans="1:11" x14ac:dyDescent="0.25">
      <c r="A11" t="s">
        <v>11</v>
      </c>
      <c r="B11" s="4">
        <f>H5</f>
        <v>90000</v>
      </c>
    </row>
    <row r="12" spans="1:11" x14ac:dyDescent="0.25">
      <c r="A12" t="s">
        <v>30</v>
      </c>
      <c r="B12" s="4">
        <f>B10*B11</f>
        <v>54000</v>
      </c>
    </row>
    <row r="13" spans="1:11" x14ac:dyDescent="0.25">
      <c r="A13" t="s">
        <v>31</v>
      </c>
      <c r="B13" s="20">
        <f>E5</f>
        <v>50000</v>
      </c>
    </row>
    <row r="15" spans="1:11" x14ac:dyDescent="0.25">
      <c r="A15" s="2" t="s">
        <v>35</v>
      </c>
    </row>
    <row r="16" spans="1:11" x14ac:dyDescent="0.25">
      <c r="A16" t="s">
        <v>36</v>
      </c>
      <c r="B16" s="1">
        <v>80000</v>
      </c>
    </row>
    <row r="17" spans="1:10" ht="30" x14ac:dyDescent="0.25">
      <c r="A17" t="s">
        <v>37</v>
      </c>
      <c r="B17" s="4">
        <v>400000</v>
      </c>
      <c r="D17" s="23" t="s">
        <v>41</v>
      </c>
      <c r="E17" s="24">
        <f>B18+B19+B20</f>
        <v>980000</v>
      </c>
      <c r="G17" s="26" t="s">
        <v>43</v>
      </c>
      <c r="H17" s="29">
        <f>E17/(E17+E19)</f>
        <v>0.71014492753623193</v>
      </c>
    </row>
    <row r="18" spans="1:10" x14ac:dyDescent="0.25">
      <c r="A18" t="s">
        <v>38</v>
      </c>
      <c r="B18" s="1">
        <v>100000</v>
      </c>
    </row>
    <row r="19" spans="1:10" ht="30" x14ac:dyDescent="0.25">
      <c r="A19" t="s">
        <v>39</v>
      </c>
      <c r="B19" s="4">
        <v>500000</v>
      </c>
      <c r="D19" s="22" t="s">
        <v>42</v>
      </c>
      <c r="E19" s="25">
        <f>B17</f>
        <v>400000</v>
      </c>
      <c r="G19" s="27" t="s">
        <v>44</v>
      </c>
      <c r="H19" s="28">
        <f>100%-H17</f>
        <v>0.28985507246376807</v>
      </c>
    </row>
    <row r="20" spans="1:10" x14ac:dyDescent="0.25">
      <c r="A20" t="s">
        <v>40</v>
      </c>
      <c r="B20" s="4">
        <v>380000</v>
      </c>
    </row>
    <row r="21" spans="1:10" x14ac:dyDescent="0.25">
      <c r="A21" t="s">
        <v>11</v>
      </c>
      <c r="B21" s="4">
        <f>H5</f>
        <v>90000</v>
      </c>
    </row>
    <row r="22" spans="1:10" x14ac:dyDescent="0.25">
      <c r="F22" s="23" t="s">
        <v>46</v>
      </c>
      <c r="G22" s="24">
        <f>E23*H17</f>
        <v>56811.594202898552</v>
      </c>
      <c r="I22" s="8" t="s">
        <v>48</v>
      </c>
      <c r="J22" s="33">
        <f>B21-G22</f>
        <v>33188.405797101448</v>
      </c>
    </row>
    <row r="23" spans="1:10" x14ac:dyDescent="0.25">
      <c r="D23" s="31" t="s">
        <v>45</v>
      </c>
      <c r="E23" s="32">
        <f>B16</f>
        <v>80000</v>
      </c>
    </row>
    <row r="24" spans="1:10" x14ac:dyDescent="0.25">
      <c r="F24" s="22" t="s">
        <v>47</v>
      </c>
      <c r="G24" s="30">
        <f>E23*H19</f>
        <v>23188.405797101444</v>
      </c>
    </row>
    <row r="26" spans="1:10" x14ac:dyDescent="0.25">
      <c r="A26" s="10" t="s">
        <v>49</v>
      </c>
      <c r="B26" s="21">
        <f>J22/B13</f>
        <v>0.663768115942029</v>
      </c>
      <c r="C26" t="s">
        <v>50</v>
      </c>
    </row>
  </sheetData>
  <mergeCells count="1">
    <mergeCell ref="A3: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Exercise 1</vt:lpstr>
      <vt:lpstr>Exercise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dc:creator>
  <cp:lastModifiedBy>alber</cp:lastModifiedBy>
  <dcterms:created xsi:type="dcterms:W3CDTF">2021-01-02T09:55:44Z</dcterms:created>
  <dcterms:modified xsi:type="dcterms:W3CDTF">2021-01-08T11:58:35Z</dcterms:modified>
</cp:coreProperties>
</file>