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esktop\DOCUMENTOS ALBERTO AÑO 4\FINANCIAL MARKETS\EXERCISES\"/>
    </mc:Choice>
  </mc:AlternateContent>
  <xr:revisionPtr revIDLastSave="0" documentId="13_ncr:1_{D50AE7E0-7DD6-4194-9C53-83B9D056DD34}" xr6:coauthVersionLast="45" xr6:coauthVersionMax="45" xr10:uidLastSave="{00000000-0000-0000-0000-000000000000}"/>
  <bookViews>
    <workbookView xWindow="-120" yWindow="-120" windowWidth="20730" windowHeight="11160" activeTab="6" xr2:uid="{B68E3765-9659-4790-B1C9-FCAB3D4253C6}"/>
  </bookViews>
  <sheets>
    <sheet name="Exercise 1" sheetId="1" r:id="rId1"/>
    <sheet name="Exercise 2" sheetId="2" r:id="rId2"/>
    <sheet name="Exercise 3" sheetId="3" r:id="rId3"/>
    <sheet name="Exercise 4" sheetId="4" r:id="rId4"/>
    <sheet name="Exercise 5" sheetId="5" r:id="rId5"/>
    <sheet name="Exercise 6" sheetId="6" r:id="rId6"/>
    <sheet name="Exercise 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7" l="1"/>
  <c r="J10" i="6"/>
  <c r="J8" i="6"/>
  <c r="B8" i="6"/>
  <c r="B20" i="7" l="1"/>
  <c r="B21" i="7" s="1"/>
  <c r="B16" i="7"/>
  <c r="B15" i="7"/>
  <c r="B8" i="7"/>
  <c r="J20" i="6"/>
  <c r="J15" i="6"/>
  <c r="J18" i="6"/>
  <c r="J13" i="6"/>
  <c r="B18" i="6"/>
  <c r="B13" i="6"/>
  <c r="B8" i="4"/>
  <c r="F4" i="4"/>
  <c r="E4" i="4"/>
  <c r="D4" i="4"/>
  <c r="C4" i="4"/>
  <c r="N8" i="3" l="1"/>
  <c r="K8" i="3"/>
  <c r="H8" i="3"/>
  <c r="E8" i="3"/>
  <c r="B8" i="3"/>
  <c r="B9" i="2"/>
  <c r="B16" i="1"/>
  <c r="B9" i="1"/>
</calcChain>
</file>

<file path=xl/sharedStrings.xml><?xml version="1.0" encoding="utf-8"?>
<sst xmlns="http://schemas.openxmlformats.org/spreadsheetml/2006/main" count="104" uniqueCount="56">
  <si>
    <t>Expected cash flows</t>
  </si>
  <si>
    <t xml:space="preserve">Gross Present Value (GPV) = Discount the future flows into the first period. </t>
  </si>
  <si>
    <t>Gross Present Value (GPV)</t>
  </si>
  <si>
    <t>Result</t>
  </si>
  <si>
    <t>Discounting Rate</t>
  </si>
  <si>
    <t>Period 1</t>
  </si>
  <si>
    <t>Period 2</t>
  </si>
  <si>
    <t>Period 3</t>
  </si>
  <si>
    <t>Just do NOT forget about elevating the third period to 2 as it is 2 years that go by</t>
  </si>
  <si>
    <r>
      <t xml:space="preserve">We use the Gross Present Value when talking about </t>
    </r>
    <r>
      <rPr>
        <b/>
        <sz val="11"/>
        <color theme="1"/>
        <rFont val="Calibri"/>
        <family val="2"/>
        <scheme val="minor"/>
      </rPr>
      <t>Market Value</t>
    </r>
    <r>
      <rPr>
        <sz val="11"/>
        <color theme="1"/>
        <rFont val="Calibri"/>
        <family val="2"/>
        <scheme val="minor"/>
      </rPr>
      <t xml:space="preserve"> as actually, the money invested is part of the value </t>
    </r>
  </si>
  <si>
    <t>Net Present Value (NPV)</t>
  </si>
  <si>
    <r>
      <t xml:space="preserve">Net Present Value (NPV) is the </t>
    </r>
    <r>
      <rPr>
        <b/>
        <sz val="11"/>
        <color theme="1"/>
        <rFont val="Calibri"/>
        <family val="2"/>
        <scheme val="minor"/>
      </rPr>
      <t>Benefit</t>
    </r>
    <r>
      <rPr>
        <sz val="11"/>
        <color theme="1"/>
        <rFont val="Calibri"/>
        <family val="2"/>
        <scheme val="minor"/>
      </rPr>
      <t xml:space="preserve"> actually from what I get comparing it to what we have invested</t>
    </r>
  </si>
  <si>
    <t>Just do NOT forget about the period 1</t>
  </si>
  <si>
    <t xml:space="preserve">Calculate the present value at 10% of a perpertual cash flowof 50€ </t>
  </si>
  <si>
    <t xml:space="preserve">… </t>
  </si>
  <si>
    <t>Present Value (PV)</t>
  </si>
  <si>
    <t>Formula</t>
  </si>
  <si>
    <t>Cash Flow/ %</t>
  </si>
  <si>
    <t>% of perpetual</t>
  </si>
  <si>
    <t>Calculate the present value at 10% of a perpertual cash flowof 50€ during:</t>
  </si>
  <si>
    <t>15 years</t>
  </si>
  <si>
    <t>PV = Cash flow/% * (1-(1/(1+%)^n)</t>
  </si>
  <si>
    <t>years</t>
  </si>
  <si>
    <t>25 years</t>
  </si>
  <si>
    <t>35 years</t>
  </si>
  <si>
    <t>50 years</t>
  </si>
  <si>
    <t>80 years</t>
  </si>
  <si>
    <t>Calculate the present value at 10% of a perpertual stream of 50€ at its inception growing at 2.5%</t>
  </si>
  <si>
    <t>Perpetual stream/(%-g)</t>
  </si>
  <si>
    <t>% Growth</t>
  </si>
  <si>
    <t>This is when we have to include the growth, this is what we used in the Corporate Finance</t>
  </si>
  <si>
    <t xml:space="preserve">We can't expect the "g" to be higher than the "k" as it would have a negative denominator, which would make the present value negative. </t>
  </si>
  <si>
    <t xml:space="preserve">What we could do is just stablish some years so we can use a different formula, like the one we used in exercise 3. </t>
  </si>
  <si>
    <t>a) k = 7,5%</t>
  </si>
  <si>
    <t>PV</t>
  </si>
  <si>
    <t>k</t>
  </si>
  <si>
    <t>b) k = 5%</t>
  </si>
  <si>
    <t>c) k = 2,5%</t>
  </si>
  <si>
    <t>As we can see this is the % of k or cost which allows us to win some money</t>
  </si>
  <si>
    <t>Risk</t>
  </si>
  <si>
    <t>Risk free rate</t>
  </si>
  <si>
    <t>k = rf + premium</t>
  </si>
  <si>
    <t xml:space="preserve">As the risk premium is positive, we are willing to loose some money in order </t>
  </si>
  <si>
    <r>
      <t xml:space="preserve">We are </t>
    </r>
    <r>
      <rPr>
        <b/>
        <sz val="11"/>
        <color theme="1"/>
        <rFont val="Calibri"/>
        <family val="2"/>
        <scheme val="minor"/>
      </rPr>
      <t>risk neutral</t>
    </r>
    <r>
      <rPr>
        <sz val="11"/>
        <color theme="1"/>
        <rFont val="Calibri"/>
        <family val="2"/>
        <scheme val="minor"/>
      </rPr>
      <t>, we want the same that we invested</t>
    </r>
  </si>
  <si>
    <r>
      <t xml:space="preserve">to receive. We are </t>
    </r>
    <r>
      <rPr>
        <b/>
        <sz val="11"/>
        <color theme="1"/>
        <rFont val="Calibri"/>
        <family val="2"/>
        <scheme val="minor"/>
      </rPr>
      <t>risk adverse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</si>
  <si>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I am a </t>
    </r>
    <r>
      <rPr>
        <b/>
        <sz val="11"/>
        <color theme="1"/>
        <rFont val="Calibri"/>
        <family val="2"/>
        <scheme val="minor"/>
      </rPr>
      <t>risk lover</t>
    </r>
    <r>
      <rPr>
        <sz val="11"/>
        <color theme="1"/>
        <rFont val="Calibri"/>
        <family val="2"/>
        <scheme val="minor"/>
      </rPr>
      <t>, I would rather for you to pay me more</t>
    </r>
  </si>
  <si>
    <t>Risk Premium in value</t>
  </si>
  <si>
    <t>Certainty Equivalent</t>
  </si>
  <si>
    <t xml:space="preserve">The certaint equivalent is basically the PV that is the amount of money which someone would pay for these risky assets. </t>
  </si>
  <si>
    <t>German Bond</t>
  </si>
  <si>
    <t>a) How much is the yield</t>
  </si>
  <si>
    <t>b) Risky asset, risk neutral value it</t>
  </si>
  <si>
    <t>Is the same % because is neutral</t>
  </si>
  <si>
    <t>c) Certainty Equivalent</t>
  </si>
  <si>
    <t>Risk premium</t>
  </si>
  <si>
    <t>d) Risk 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</si>
</sst>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1" fillId="2" borderId="0" xfId="0" applyFont="1" applyFill="1"/>
    <xf numFmtId="2" fontId="0" fillId="2" borderId="0" xfId="0" applyNumberFormat="1" applyFill="1"/>
    <xf numFmtId="0" fontId="0" fillId="3" borderId="0" xfId="0" applyFill="1" applyAlignment="1">
      <alignment horizontal="right"/>
    </xf>
    <xf numFmtId="0" fontId="1" fillId="4" borderId="0" xfId="0" applyFont="1" applyFill="1"/>
    <xf numFmtId="0" fontId="0" fillId="0" borderId="0" xfId="0" applyFont="1"/>
    <xf numFmtId="0" fontId="0" fillId="2" borderId="0" xfId="0" applyNumberFormat="1" applyFill="1"/>
    <xf numFmtId="9" fontId="0" fillId="4" borderId="0" xfId="0" applyNumberFormat="1" applyFill="1"/>
    <xf numFmtId="0" fontId="0" fillId="3" borderId="0" xfId="0" applyFill="1" applyAlignment="1">
      <alignment horizontal="center"/>
    </xf>
    <xf numFmtId="6" fontId="0" fillId="3" borderId="0" xfId="0" applyNumberFormat="1" applyFill="1" applyAlignment="1">
      <alignment horizontal="center"/>
    </xf>
    <xf numFmtId="0" fontId="0" fillId="3" borderId="0" xfId="0" applyFill="1"/>
    <xf numFmtId="8" fontId="0" fillId="2" borderId="0" xfId="0" applyNumberFormat="1" applyFill="1"/>
    <xf numFmtId="0" fontId="1" fillId="5" borderId="0" xfId="0" applyFont="1" applyFill="1"/>
    <xf numFmtId="9" fontId="0" fillId="5" borderId="0" xfId="0" applyNumberFormat="1" applyFill="1"/>
    <xf numFmtId="0" fontId="0" fillId="2" borderId="0" xfId="0" applyFill="1"/>
    <xf numFmtId="6" fontId="0" fillId="2" borderId="0" xfId="0" applyNumberFormat="1" applyFill="1"/>
    <xf numFmtId="0" fontId="0" fillId="0" borderId="0" xfId="0" applyAlignment="1">
      <alignment horizontal="center"/>
    </xf>
    <xf numFmtId="0" fontId="0" fillId="2" borderId="0" xfId="0" applyFont="1" applyFill="1"/>
    <xf numFmtId="10" fontId="0" fillId="0" borderId="0" xfId="0" applyNumberFormat="1"/>
    <xf numFmtId="10" fontId="0" fillId="2" borderId="0" xfId="0" applyNumberFormat="1" applyFill="1"/>
    <xf numFmtId="164" fontId="0" fillId="0" borderId="0" xfId="0" applyNumberFormat="1"/>
    <xf numFmtId="0" fontId="0" fillId="6" borderId="0" xfId="0" applyFill="1"/>
    <xf numFmtId="0" fontId="0" fillId="0" borderId="0" xfId="0" applyFill="1"/>
    <xf numFmtId="6" fontId="0" fillId="0" borderId="0" xfId="0" applyNumberFormat="1" applyFill="1" applyAlignment="1">
      <alignment horizontal="center"/>
    </xf>
    <xf numFmtId="9" fontId="0" fillId="2" borderId="0" xfId="1" applyFont="1" applyFill="1"/>
    <xf numFmtId="0" fontId="0" fillId="0" borderId="0" xfId="0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95250</xdr:rowOff>
    </xdr:from>
    <xdr:to>
      <xdr:col>6</xdr:col>
      <xdr:colOff>219075</xdr:colOff>
      <xdr:row>2</xdr:row>
      <xdr:rowOff>114300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4E910F0-F407-4C0D-A715-52D52FE0C478}"/>
            </a:ext>
          </a:extLst>
        </xdr:cNvPr>
        <xdr:cNvCxnSpPr/>
      </xdr:nvCxnSpPr>
      <xdr:spPr>
        <a:xfrm flipV="1">
          <a:off x="409575" y="476250"/>
          <a:ext cx="4381500" cy="190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1</xdr:row>
      <xdr:rowOff>180975</xdr:rowOff>
    </xdr:from>
    <xdr:to>
      <xdr:col>0</xdr:col>
      <xdr:colOff>409575</xdr:colOff>
      <xdr:row>3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D35ACFD-4E5E-42DA-B605-F370DDF78D94}"/>
            </a:ext>
          </a:extLst>
        </xdr:cNvPr>
        <xdr:cNvCxnSpPr/>
      </xdr:nvCxnSpPr>
      <xdr:spPr>
        <a:xfrm>
          <a:off x="409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</xdr:row>
      <xdr:rowOff>180975</xdr:rowOff>
    </xdr:from>
    <xdr:to>
      <xdr:col>1</xdr:col>
      <xdr:colOff>390525</xdr:colOff>
      <xdr:row>3</xdr:row>
      <xdr:rowOff>9525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513261F-C330-468B-A758-0C3FA7F7B473}"/>
            </a:ext>
          </a:extLst>
        </xdr:cNvPr>
        <xdr:cNvCxnSpPr/>
      </xdr:nvCxnSpPr>
      <xdr:spPr>
        <a:xfrm>
          <a:off x="115252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1</xdr:row>
      <xdr:rowOff>180975</xdr:rowOff>
    </xdr:from>
    <xdr:to>
      <xdr:col>2</xdr:col>
      <xdr:colOff>409575</xdr:colOff>
      <xdr:row>3</xdr:row>
      <xdr:rowOff>9525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790B1A54-4792-478E-8948-A82B20CBBF59}"/>
            </a:ext>
          </a:extLst>
        </xdr:cNvPr>
        <xdr:cNvCxnSpPr/>
      </xdr:nvCxnSpPr>
      <xdr:spPr>
        <a:xfrm>
          <a:off x="1933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</xdr:row>
      <xdr:rowOff>9525</xdr:rowOff>
    </xdr:from>
    <xdr:to>
      <xdr:col>3</xdr:col>
      <xdr:colOff>409575</xdr:colOff>
      <xdr:row>3</xdr:row>
      <xdr:rowOff>28575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8CEB32-851E-4AFC-8B9A-A474842D0721}"/>
            </a:ext>
          </a:extLst>
        </xdr:cNvPr>
        <xdr:cNvCxnSpPr/>
      </xdr:nvCxnSpPr>
      <xdr:spPr>
        <a:xfrm>
          <a:off x="2695575" y="39052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2</xdr:row>
      <xdr:rowOff>0</xdr:rowOff>
    </xdr:from>
    <xdr:to>
      <xdr:col>4</xdr:col>
      <xdr:colOff>428625</xdr:colOff>
      <xdr:row>3</xdr:row>
      <xdr:rowOff>19050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1A10F0B1-F2BD-444A-B206-CEE55468EE43}"/>
            </a:ext>
          </a:extLst>
        </xdr:cNvPr>
        <xdr:cNvCxnSpPr/>
      </xdr:nvCxnSpPr>
      <xdr:spPr>
        <a:xfrm>
          <a:off x="3476625" y="381000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1</xdr:row>
      <xdr:rowOff>180975</xdr:rowOff>
    </xdr:from>
    <xdr:to>
      <xdr:col>5</xdr:col>
      <xdr:colOff>400050</xdr:colOff>
      <xdr:row>3</xdr:row>
      <xdr:rowOff>9525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9CBBF5F0-7854-45F6-A693-7F228890FF84}"/>
            </a:ext>
          </a:extLst>
        </xdr:cNvPr>
        <xdr:cNvCxnSpPr/>
      </xdr:nvCxnSpPr>
      <xdr:spPr>
        <a:xfrm>
          <a:off x="4210050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95250</xdr:rowOff>
    </xdr:from>
    <xdr:to>
      <xdr:col>6</xdr:col>
      <xdr:colOff>219075</xdr:colOff>
      <xdr:row>2</xdr:row>
      <xdr:rowOff>114300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48E90945-4E24-45AC-9A3D-0428A70728FF}"/>
            </a:ext>
          </a:extLst>
        </xdr:cNvPr>
        <xdr:cNvCxnSpPr/>
      </xdr:nvCxnSpPr>
      <xdr:spPr>
        <a:xfrm flipV="1">
          <a:off x="409575" y="476250"/>
          <a:ext cx="4381500" cy="190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1</xdr:row>
      <xdr:rowOff>180975</xdr:rowOff>
    </xdr:from>
    <xdr:to>
      <xdr:col>0</xdr:col>
      <xdr:colOff>409575</xdr:colOff>
      <xdr:row>3</xdr:row>
      <xdr:rowOff>9525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912CCF60-FB19-4C01-9760-9EF23076F801}"/>
            </a:ext>
          </a:extLst>
        </xdr:cNvPr>
        <xdr:cNvCxnSpPr/>
      </xdr:nvCxnSpPr>
      <xdr:spPr>
        <a:xfrm>
          <a:off x="409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</xdr:row>
      <xdr:rowOff>180975</xdr:rowOff>
    </xdr:from>
    <xdr:to>
      <xdr:col>1</xdr:col>
      <xdr:colOff>390525</xdr:colOff>
      <xdr:row>3</xdr:row>
      <xdr:rowOff>9525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BD1E2627-5F6B-4EBB-AED6-7BEFBECFDEE8}"/>
            </a:ext>
          </a:extLst>
        </xdr:cNvPr>
        <xdr:cNvCxnSpPr/>
      </xdr:nvCxnSpPr>
      <xdr:spPr>
        <a:xfrm>
          <a:off x="115252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1</xdr:row>
      <xdr:rowOff>180975</xdr:rowOff>
    </xdr:from>
    <xdr:to>
      <xdr:col>2</xdr:col>
      <xdr:colOff>409575</xdr:colOff>
      <xdr:row>3</xdr:row>
      <xdr:rowOff>9525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CA19E25C-0159-4078-99C5-8E5E205217AF}"/>
            </a:ext>
          </a:extLst>
        </xdr:cNvPr>
        <xdr:cNvCxnSpPr/>
      </xdr:nvCxnSpPr>
      <xdr:spPr>
        <a:xfrm>
          <a:off x="1933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</xdr:row>
      <xdr:rowOff>9525</xdr:rowOff>
    </xdr:from>
    <xdr:to>
      <xdr:col>3</xdr:col>
      <xdr:colOff>409575</xdr:colOff>
      <xdr:row>3</xdr:row>
      <xdr:rowOff>28575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E31F0EDD-BE76-41ED-BBAF-B08C460422C0}"/>
            </a:ext>
          </a:extLst>
        </xdr:cNvPr>
        <xdr:cNvCxnSpPr/>
      </xdr:nvCxnSpPr>
      <xdr:spPr>
        <a:xfrm>
          <a:off x="2695575" y="39052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2</xdr:row>
      <xdr:rowOff>0</xdr:rowOff>
    </xdr:from>
    <xdr:to>
      <xdr:col>4</xdr:col>
      <xdr:colOff>428625</xdr:colOff>
      <xdr:row>3</xdr:row>
      <xdr:rowOff>19050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F6DA1F66-E346-4D46-9A62-1F32C4D74EC3}"/>
            </a:ext>
          </a:extLst>
        </xdr:cNvPr>
        <xdr:cNvCxnSpPr/>
      </xdr:nvCxnSpPr>
      <xdr:spPr>
        <a:xfrm>
          <a:off x="3476625" y="381000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1</xdr:row>
      <xdr:rowOff>180975</xdr:rowOff>
    </xdr:from>
    <xdr:to>
      <xdr:col>5</xdr:col>
      <xdr:colOff>400050</xdr:colOff>
      <xdr:row>3</xdr:row>
      <xdr:rowOff>9525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49A61801-3D8A-4AB3-ACA0-31D8534E4A07}"/>
            </a:ext>
          </a:extLst>
        </xdr:cNvPr>
        <xdr:cNvCxnSpPr/>
      </xdr:nvCxnSpPr>
      <xdr:spPr>
        <a:xfrm>
          <a:off x="4210050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95250</xdr:rowOff>
    </xdr:from>
    <xdr:to>
      <xdr:col>6</xdr:col>
      <xdr:colOff>219075</xdr:colOff>
      <xdr:row>2</xdr:row>
      <xdr:rowOff>114300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89BA4E0-8D59-4A31-A962-20B0D186AB02}"/>
            </a:ext>
          </a:extLst>
        </xdr:cNvPr>
        <xdr:cNvCxnSpPr/>
      </xdr:nvCxnSpPr>
      <xdr:spPr>
        <a:xfrm flipV="1">
          <a:off x="409575" y="476250"/>
          <a:ext cx="4381500" cy="190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1</xdr:row>
      <xdr:rowOff>180975</xdr:rowOff>
    </xdr:from>
    <xdr:to>
      <xdr:col>0</xdr:col>
      <xdr:colOff>409575</xdr:colOff>
      <xdr:row>3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BA5AC3D-703B-4C5E-ACDF-198D0C93F54C}"/>
            </a:ext>
          </a:extLst>
        </xdr:cNvPr>
        <xdr:cNvCxnSpPr/>
      </xdr:nvCxnSpPr>
      <xdr:spPr>
        <a:xfrm>
          <a:off x="409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</xdr:row>
      <xdr:rowOff>180975</xdr:rowOff>
    </xdr:from>
    <xdr:to>
      <xdr:col>1</xdr:col>
      <xdr:colOff>390525</xdr:colOff>
      <xdr:row>3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BF9CAB4-AFD0-4D30-8FCF-81B11530BC5A}"/>
            </a:ext>
          </a:extLst>
        </xdr:cNvPr>
        <xdr:cNvCxnSpPr/>
      </xdr:nvCxnSpPr>
      <xdr:spPr>
        <a:xfrm>
          <a:off x="115252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1</xdr:row>
      <xdr:rowOff>180975</xdr:rowOff>
    </xdr:from>
    <xdr:to>
      <xdr:col>2</xdr:col>
      <xdr:colOff>409575</xdr:colOff>
      <xdr:row>3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731976A-72BB-4174-AD68-EE9C2FB3F37A}"/>
            </a:ext>
          </a:extLst>
        </xdr:cNvPr>
        <xdr:cNvCxnSpPr/>
      </xdr:nvCxnSpPr>
      <xdr:spPr>
        <a:xfrm>
          <a:off x="1933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</xdr:row>
      <xdr:rowOff>9525</xdr:rowOff>
    </xdr:from>
    <xdr:to>
      <xdr:col>3</xdr:col>
      <xdr:colOff>409575</xdr:colOff>
      <xdr:row>3</xdr:row>
      <xdr:rowOff>28575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F8B8251-127B-4D62-B6E1-985E40B200CD}"/>
            </a:ext>
          </a:extLst>
        </xdr:cNvPr>
        <xdr:cNvCxnSpPr/>
      </xdr:nvCxnSpPr>
      <xdr:spPr>
        <a:xfrm>
          <a:off x="2695575" y="39052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2</xdr:row>
      <xdr:rowOff>0</xdr:rowOff>
    </xdr:from>
    <xdr:to>
      <xdr:col>4</xdr:col>
      <xdr:colOff>428625</xdr:colOff>
      <xdr:row>3</xdr:row>
      <xdr:rowOff>19050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59CAEFB-1B21-4129-8133-077C89029375}"/>
            </a:ext>
          </a:extLst>
        </xdr:cNvPr>
        <xdr:cNvCxnSpPr/>
      </xdr:nvCxnSpPr>
      <xdr:spPr>
        <a:xfrm>
          <a:off x="3476625" y="381000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1</xdr:row>
      <xdr:rowOff>180975</xdr:rowOff>
    </xdr:from>
    <xdr:to>
      <xdr:col>5</xdr:col>
      <xdr:colOff>400050</xdr:colOff>
      <xdr:row>3</xdr:row>
      <xdr:rowOff>9525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B748A8B-4A8A-4147-8E4C-7ABDC8848BE9}"/>
            </a:ext>
          </a:extLst>
        </xdr:cNvPr>
        <xdr:cNvCxnSpPr/>
      </xdr:nvCxnSpPr>
      <xdr:spPr>
        <a:xfrm>
          <a:off x="4210050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180975</xdr:rowOff>
    </xdr:from>
    <xdr:to>
      <xdr:col>0</xdr:col>
      <xdr:colOff>409575</xdr:colOff>
      <xdr:row>3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F7B2CB5-3338-425F-8943-F6A59BF9178C}"/>
            </a:ext>
          </a:extLst>
        </xdr:cNvPr>
        <xdr:cNvCxnSpPr/>
      </xdr:nvCxnSpPr>
      <xdr:spPr>
        <a:xfrm>
          <a:off x="409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</xdr:row>
      <xdr:rowOff>180975</xdr:rowOff>
    </xdr:from>
    <xdr:to>
      <xdr:col>1</xdr:col>
      <xdr:colOff>390525</xdr:colOff>
      <xdr:row>3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D4E8E05-4560-4BD1-8EC3-F3CECFD73E26}"/>
            </a:ext>
          </a:extLst>
        </xdr:cNvPr>
        <xdr:cNvCxnSpPr/>
      </xdr:nvCxnSpPr>
      <xdr:spPr>
        <a:xfrm>
          <a:off x="115252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1</xdr:row>
      <xdr:rowOff>180975</xdr:rowOff>
    </xdr:from>
    <xdr:to>
      <xdr:col>2</xdr:col>
      <xdr:colOff>409575</xdr:colOff>
      <xdr:row>3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403B1B8-4993-4AA5-9BDC-18199996300A}"/>
            </a:ext>
          </a:extLst>
        </xdr:cNvPr>
        <xdr:cNvCxnSpPr/>
      </xdr:nvCxnSpPr>
      <xdr:spPr>
        <a:xfrm>
          <a:off x="1933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</xdr:row>
      <xdr:rowOff>9525</xdr:rowOff>
    </xdr:from>
    <xdr:to>
      <xdr:col>3</xdr:col>
      <xdr:colOff>409575</xdr:colOff>
      <xdr:row>3</xdr:row>
      <xdr:rowOff>28575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22FF10B-39A1-4668-9348-EF62D4BA8E4A}"/>
            </a:ext>
          </a:extLst>
        </xdr:cNvPr>
        <xdr:cNvCxnSpPr/>
      </xdr:nvCxnSpPr>
      <xdr:spPr>
        <a:xfrm>
          <a:off x="2695575" y="39052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400050</xdr:colOff>
      <xdr:row>2</xdr:row>
      <xdr:rowOff>85725</xdr:rowOff>
    </xdr:from>
    <xdr:to>
      <xdr:col>3</xdr:col>
      <xdr:colOff>419100</xdr:colOff>
      <xdr:row>2</xdr:row>
      <xdr:rowOff>85725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E0DF879-0ED7-41EA-9630-698C9E2E847B}"/>
            </a:ext>
          </a:extLst>
        </xdr:cNvPr>
        <xdr:cNvCxnSpPr/>
      </xdr:nvCxnSpPr>
      <xdr:spPr>
        <a:xfrm>
          <a:off x="400050" y="466725"/>
          <a:ext cx="230505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104775</xdr:rowOff>
    </xdr:from>
    <xdr:to>
      <xdr:col>4</xdr:col>
      <xdr:colOff>733425</xdr:colOff>
      <xdr:row>2</xdr:row>
      <xdr:rowOff>114300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F1DCB1D-351A-4D81-978F-F3738D86EE91}"/>
            </a:ext>
          </a:extLst>
        </xdr:cNvPr>
        <xdr:cNvCxnSpPr/>
      </xdr:nvCxnSpPr>
      <xdr:spPr>
        <a:xfrm flipV="1">
          <a:off x="409575" y="485775"/>
          <a:ext cx="3371850" cy="95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1</xdr:row>
      <xdr:rowOff>180975</xdr:rowOff>
    </xdr:from>
    <xdr:to>
      <xdr:col>0</xdr:col>
      <xdr:colOff>409575</xdr:colOff>
      <xdr:row>3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30B949E-438A-458C-A483-34BA5C3FF8C8}"/>
            </a:ext>
          </a:extLst>
        </xdr:cNvPr>
        <xdr:cNvCxnSpPr/>
      </xdr:nvCxnSpPr>
      <xdr:spPr>
        <a:xfrm>
          <a:off x="409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</xdr:row>
      <xdr:rowOff>180975</xdr:rowOff>
    </xdr:from>
    <xdr:to>
      <xdr:col>1</xdr:col>
      <xdr:colOff>390525</xdr:colOff>
      <xdr:row>3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5054C5-4484-4818-B9BE-BF54096053EB}"/>
            </a:ext>
          </a:extLst>
        </xdr:cNvPr>
        <xdr:cNvCxnSpPr/>
      </xdr:nvCxnSpPr>
      <xdr:spPr>
        <a:xfrm>
          <a:off x="115252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1</xdr:row>
      <xdr:rowOff>180975</xdr:rowOff>
    </xdr:from>
    <xdr:to>
      <xdr:col>2</xdr:col>
      <xdr:colOff>409575</xdr:colOff>
      <xdr:row>3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6449165-11E5-4256-B503-A965CEA839F0}"/>
            </a:ext>
          </a:extLst>
        </xdr:cNvPr>
        <xdr:cNvCxnSpPr/>
      </xdr:nvCxnSpPr>
      <xdr:spPr>
        <a:xfrm>
          <a:off x="1933575" y="37147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</xdr:row>
      <xdr:rowOff>9525</xdr:rowOff>
    </xdr:from>
    <xdr:to>
      <xdr:col>3</xdr:col>
      <xdr:colOff>409575</xdr:colOff>
      <xdr:row>3</xdr:row>
      <xdr:rowOff>28575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48703AA-0CB0-4785-9165-3C09CBBB3989}"/>
            </a:ext>
          </a:extLst>
        </xdr:cNvPr>
        <xdr:cNvCxnSpPr/>
      </xdr:nvCxnSpPr>
      <xdr:spPr>
        <a:xfrm>
          <a:off x="2695575" y="390525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2</xdr:row>
      <xdr:rowOff>0</xdr:rowOff>
    </xdr:from>
    <xdr:to>
      <xdr:col>4</xdr:col>
      <xdr:colOff>428625</xdr:colOff>
      <xdr:row>3</xdr:row>
      <xdr:rowOff>19050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11E53AB-413A-48D9-B56A-BA4EBF672C7D}"/>
            </a:ext>
          </a:extLst>
        </xdr:cNvPr>
        <xdr:cNvCxnSpPr/>
      </xdr:nvCxnSpPr>
      <xdr:spPr>
        <a:xfrm>
          <a:off x="3476625" y="381000"/>
          <a:ext cx="0" cy="2095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102C-8FD2-44BC-A9E9-4A222794B583}">
  <dimension ref="A1:P16"/>
  <sheetViews>
    <sheetView workbookViewId="0">
      <selection activeCell="C18" sqref="C18"/>
    </sheetView>
  </sheetViews>
  <sheetFormatPr baseColWidth="10" defaultRowHeight="15" x14ac:dyDescent="0.25"/>
  <cols>
    <col min="2" max="2" width="12.5703125" bestFit="1" customWidth="1"/>
    <col min="5" max="5" width="15.85546875" bestFit="1" customWidth="1"/>
  </cols>
  <sheetData>
    <row r="1" spans="1:16" x14ac:dyDescent="0.25">
      <c r="A1" s="2" t="s">
        <v>0</v>
      </c>
    </row>
    <row r="3" spans="1:16" x14ac:dyDescent="0.25">
      <c r="A3" s="6" t="s">
        <v>5</v>
      </c>
      <c r="B3" s="6" t="s">
        <v>6</v>
      </c>
      <c r="C3" s="6" t="s">
        <v>7</v>
      </c>
      <c r="E3" s="7" t="s">
        <v>4</v>
      </c>
    </row>
    <row r="4" spans="1:16" x14ac:dyDescent="0.25">
      <c r="A4">
        <v>-1000</v>
      </c>
      <c r="B4">
        <v>600</v>
      </c>
      <c r="C4">
        <v>720</v>
      </c>
      <c r="E4" s="3">
        <v>0.1</v>
      </c>
    </row>
    <row r="6" spans="1:16" x14ac:dyDescent="0.25">
      <c r="A6" s="2" t="s">
        <v>2</v>
      </c>
    </row>
    <row r="7" spans="1:16" x14ac:dyDescent="0.25">
      <c r="A7" t="s">
        <v>1</v>
      </c>
      <c r="J7" s="28" t="s">
        <v>9</v>
      </c>
      <c r="K7" s="28"/>
      <c r="L7" s="28"/>
      <c r="M7" s="28"/>
      <c r="N7" s="28"/>
      <c r="O7" s="28"/>
      <c r="P7" s="28"/>
    </row>
    <row r="8" spans="1:16" x14ac:dyDescent="0.25">
      <c r="A8" s="1"/>
      <c r="J8" s="28"/>
      <c r="K8" s="28"/>
      <c r="L8" s="28"/>
      <c r="M8" s="28"/>
      <c r="N8" s="28"/>
      <c r="O8" s="28"/>
      <c r="P8" s="28"/>
    </row>
    <row r="9" spans="1:16" x14ac:dyDescent="0.25">
      <c r="A9" s="4" t="s">
        <v>3</v>
      </c>
      <c r="B9" s="5">
        <f>(B4/(1+E4))+(C4/(1+E4)^2)</f>
        <v>1140.495867768595</v>
      </c>
      <c r="C9" t="s">
        <v>8</v>
      </c>
      <c r="J9" s="28"/>
      <c r="K9" s="28"/>
      <c r="L9" s="28"/>
      <c r="M9" s="28"/>
      <c r="N9" s="28"/>
      <c r="O9" s="28"/>
      <c r="P9" s="28"/>
    </row>
    <row r="10" spans="1:16" x14ac:dyDescent="0.25">
      <c r="J10" s="28"/>
      <c r="K10" s="28"/>
      <c r="L10" s="28"/>
      <c r="M10" s="28"/>
      <c r="N10" s="28"/>
      <c r="O10" s="28"/>
      <c r="P10" s="28"/>
    </row>
    <row r="13" spans="1:16" x14ac:dyDescent="0.25">
      <c r="A13" s="2" t="s">
        <v>10</v>
      </c>
    </row>
    <row r="14" spans="1:16" x14ac:dyDescent="0.25">
      <c r="A14" t="s">
        <v>11</v>
      </c>
    </row>
    <row r="16" spans="1:16" x14ac:dyDescent="0.25">
      <c r="A16" s="4" t="s">
        <v>3</v>
      </c>
      <c r="B16" s="5">
        <f>A4+(B4/(1+E4))+(C4/(1+E4)^2)</f>
        <v>140.49586776859485</v>
      </c>
      <c r="C16" t="s">
        <v>12</v>
      </c>
    </row>
  </sheetData>
  <mergeCells count="1">
    <mergeCell ref="J7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423E-A356-4270-969F-93509BB6CDF2}">
  <dimension ref="A1:H9"/>
  <sheetViews>
    <sheetView workbookViewId="0">
      <selection activeCell="A7" sqref="A7"/>
    </sheetView>
  </sheetViews>
  <sheetFormatPr baseColWidth="10" defaultRowHeight="15" x14ac:dyDescent="0.25"/>
  <cols>
    <col min="8" max="8" width="14" bestFit="1" customWidth="1"/>
  </cols>
  <sheetData>
    <row r="1" spans="1:8" x14ac:dyDescent="0.25">
      <c r="A1" s="2" t="s">
        <v>13</v>
      </c>
      <c r="H1" s="7" t="s">
        <v>18</v>
      </c>
    </row>
    <row r="2" spans="1:8" x14ac:dyDescent="0.25">
      <c r="H2" s="10">
        <v>0.1</v>
      </c>
    </row>
    <row r="4" spans="1:8" x14ac:dyDescent="0.25">
      <c r="A4" s="11">
        <v>0</v>
      </c>
      <c r="B4" s="12">
        <v>50</v>
      </c>
      <c r="C4" s="12">
        <v>50</v>
      </c>
      <c r="D4" s="12">
        <v>50</v>
      </c>
      <c r="E4" s="12">
        <v>50</v>
      </c>
      <c r="F4" s="12">
        <v>50</v>
      </c>
      <c r="G4" s="13" t="s">
        <v>14</v>
      </c>
    </row>
    <row r="7" spans="1:8" x14ac:dyDescent="0.25">
      <c r="A7" s="2" t="s">
        <v>15</v>
      </c>
    </row>
    <row r="8" spans="1:8" x14ac:dyDescent="0.25">
      <c r="A8" s="8" t="s">
        <v>16</v>
      </c>
      <c r="B8" t="s">
        <v>17</v>
      </c>
    </row>
    <row r="9" spans="1:8" x14ac:dyDescent="0.25">
      <c r="A9" s="4" t="s">
        <v>3</v>
      </c>
      <c r="B9" s="9">
        <f>B4/H2</f>
        <v>500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7B54-834E-4D47-B759-78AD60DAC333}">
  <dimension ref="A1:N8"/>
  <sheetViews>
    <sheetView workbookViewId="0">
      <selection activeCell="A3" sqref="A3:G4"/>
    </sheetView>
  </sheetViews>
  <sheetFormatPr baseColWidth="10" defaultRowHeight="15" x14ac:dyDescent="0.25"/>
  <cols>
    <col min="8" max="8" width="14" bestFit="1" customWidth="1"/>
  </cols>
  <sheetData>
    <row r="1" spans="1:14" x14ac:dyDescent="0.25">
      <c r="A1" s="2" t="s">
        <v>19</v>
      </c>
      <c r="H1" s="7" t="s">
        <v>18</v>
      </c>
      <c r="J1" s="2" t="s">
        <v>16</v>
      </c>
    </row>
    <row r="2" spans="1:14" x14ac:dyDescent="0.25">
      <c r="H2" s="10">
        <v>0.1</v>
      </c>
      <c r="J2" t="s">
        <v>21</v>
      </c>
    </row>
    <row r="4" spans="1:14" x14ac:dyDescent="0.25">
      <c r="A4" s="11">
        <v>0</v>
      </c>
      <c r="B4" s="12">
        <v>50</v>
      </c>
      <c r="C4" s="12">
        <v>50</v>
      </c>
      <c r="D4" s="12">
        <v>50</v>
      </c>
      <c r="E4" s="12">
        <v>50</v>
      </c>
      <c r="F4" s="12">
        <v>50</v>
      </c>
      <c r="G4" s="13" t="s">
        <v>14</v>
      </c>
    </row>
    <row r="6" spans="1:14" x14ac:dyDescent="0.25">
      <c r="A6" s="2" t="s">
        <v>20</v>
      </c>
      <c r="D6" s="2" t="s">
        <v>23</v>
      </c>
      <c r="G6" s="2" t="s">
        <v>24</v>
      </c>
      <c r="J6" s="2" t="s">
        <v>25</v>
      </c>
      <c r="M6" s="2" t="s">
        <v>26</v>
      </c>
    </row>
    <row r="7" spans="1:14" x14ac:dyDescent="0.25">
      <c r="A7">
        <v>15</v>
      </c>
      <c r="B7" t="s">
        <v>22</v>
      </c>
      <c r="D7">
        <v>25</v>
      </c>
      <c r="E7" t="s">
        <v>22</v>
      </c>
      <c r="G7">
        <v>35</v>
      </c>
      <c r="H7" t="s">
        <v>22</v>
      </c>
      <c r="J7">
        <v>50</v>
      </c>
      <c r="K7" t="s">
        <v>22</v>
      </c>
      <c r="M7">
        <v>80</v>
      </c>
      <c r="N7" t="s">
        <v>22</v>
      </c>
    </row>
    <row r="8" spans="1:14" x14ac:dyDescent="0.25">
      <c r="A8" s="4" t="s">
        <v>3</v>
      </c>
      <c r="B8" s="14">
        <f>$B$4/$H$2*(1-(1/(1+$H$2)^A7))</f>
        <v>380.30397531541831</v>
      </c>
      <c r="D8" s="4" t="s">
        <v>3</v>
      </c>
      <c r="E8" s="14">
        <f>$B$4/$H$2*(1-(1/(1+$H$2)^D7))</f>
        <v>453.852000911468</v>
      </c>
      <c r="G8" s="4" t="s">
        <v>3</v>
      </c>
      <c r="H8" s="14">
        <f>$B$4/$H$2*(1-(1/(1+$H$2)^G7))</f>
        <v>482.20794863081636</v>
      </c>
      <c r="J8" s="4" t="s">
        <v>3</v>
      </c>
      <c r="K8" s="14">
        <f>$B$4/$H$2*(1-(1/(1+$H$2)^J7))</f>
        <v>495.74072436024966</v>
      </c>
      <c r="M8" s="4" t="s">
        <v>3</v>
      </c>
      <c r="N8" s="14">
        <f>$B$4/$H$2*(1-(1/(1+$H$2)^M7))</f>
        <v>499.75590707497503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1732-07F9-4CD3-AC12-695C270EBBF6}">
  <dimension ref="A1:L8"/>
  <sheetViews>
    <sheetView workbookViewId="0">
      <selection activeCell="A3" sqref="A3:D3"/>
    </sheetView>
  </sheetViews>
  <sheetFormatPr baseColWidth="10" defaultRowHeight="15" x14ac:dyDescent="0.25"/>
  <cols>
    <col min="9" max="9" width="14" bestFit="1" customWidth="1"/>
  </cols>
  <sheetData>
    <row r="1" spans="1:12" x14ac:dyDescent="0.25">
      <c r="A1" s="2" t="s">
        <v>27</v>
      </c>
      <c r="I1" s="7" t="s">
        <v>18</v>
      </c>
      <c r="J1" s="15" t="s">
        <v>29</v>
      </c>
      <c r="K1" s="2" t="s">
        <v>15</v>
      </c>
    </row>
    <row r="2" spans="1:12" x14ac:dyDescent="0.25">
      <c r="I2" s="10">
        <v>0.1</v>
      </c>
      <c r="J2" s="16">
        <v>2.5000000000000001E-2</v>
      </c>
      <c r="K2" s="1" t="s">
        <v>16</v>
      </c>
      <c r="L2" t="s">
        <v>28</v>
      </c>
    </row>
    <row r="4" spans="1:12" x14ac:dyDescent="0.25">
      <c r="A4" s="11">
        <v>0</v>
      </c>
      <c r="B4" s="12">
        <v>50</v>
      </c>
      <c r="C4" s="12">
        <f>50*(1.025)</f>
        <v>51.249999999999993</v>
      </c>
      <c r="D4" s="12">
        <f>50*(1.025)^2</f>
        <v>52.531249999999993</v>
      </c>
      <c r="E4" s="12">
        <f>50*(1.025)^3</f>
        <v>53.844531249999996</v>
      </c>
      <c r="F4" s="12">
        <f>50*(1.025)^4</f>
        <v>55.190644531249987</v>
      </c>
      <c r="G4" s="13" t="s">
        <v>14</v>
      </c>
    </row>
    <row r="7" spans="1:12" x14ac:dyDescent="0.25">
      <c r="A7" s="2" t="s">
        <v>15</v>
      </c>
    </row>
    <row r="8" spans="1:12" x14ac:dyDescent="0.25">
      <c r="A8" s="17" t="s">
        <v>3</v>
      </c>
      <c r="B8" s="14">
        <f>B4/(I2-J2)</f>
        <v>666.66666666666652</v>
      </c>
      <c r="C8" t="s">
        <v>30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99111-EE51-42C4-894A-7DABCFAAABA6}">
  <dimension ref="A1:K3"/>
  <sheetViews>
    <sheetView workbookViewId="0">
      <selection sqref="A1:K3"/>
    </sheetView>
  </sheetViews>
  <sheetFormatPr baseColWidth="10" defaultRowHeight="15" x14ac:dyDescent="0.25"/>
  <sheetData>
    <row r="1" spans="1:11" x14ac:dyDescent="0.25">
      <c r="A1" s="4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20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7" t="s">
        <v>32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50A5-13E8-4D0D-AC46-0CF7EFDCAAB5}">
  <dimension ref="A2:K23"/>
  <sheetViews>
    <sheetView topLeftCell="A10" workbookViewId="0">
      <selection activeCell="G8" sqref="G8"/>
    </sheetView>
  </sheetViews>
  <sheetFormatPr baseColWidth="10" defaultRowHeight="15" x14ac:dyDescent="0.25"/>
  <cols>
    <col min="9" max="9" width="20.7109375" bestFit="1" customWidth="1"/>
    <col min="10" max="10" width="12.7109375" bestFit="1" customWidth="1"/>
  </cols>
  <sheetData>
    <row r="2" spans="1:11" x14ac:dyDescent="0.25">
      <c r="A2" s="19">
        <v>0</v>
      </c>
      <c r="B2" s="19">
        <v>1</v>
      </c>
      <c r="C2" s="19">
        <v>2</v>
      </c>
      <c r="D2" s="19">
        <v>3</v>
      </c>
    </row>
    <row r="4" spans="1:11" x14ac:dyDescent="0.25">
      <c r="A4" s="19">
        <v>-1000</v>
      </c>
      <c r="B4" s="19">
        <v>50</v>
      </c>
      <c r="C4" s="19">
        <v>50</v>
      </c>
      <c r="D4" s="19">
        <v>1050</v>
      </c>
      <c r="J4" s="7" t="s">
        <v>40</v>
      </c>
    </row>
    <row r="5" spans="1:11" x14ac:dyDescent="0.25">
      <c r="I5" s="2" t="s">
        <v>39</v>
      </c>
      <c r="J5" s="10">
        <v>0.05</v>
      </c>
    </row>
    <row r="6" spans="1:11" x14ac:dyDescent="0.25">
      <c r="A6" s="1" t="s">
        <v>33</v>
      </c>
      <c r="I6" s="1" t="s">
        <v>33</v>
      </c>
    </row>
    <row r="7" spans="1:11" x14ac:dyDescent="0.25">
      <c r="A7" s="4" t="s">
        <v>3</v>
      </c>
      <c r="B7" s="17"/>
      <c r="I7" s="4" t="s">
        <v>3</v>
      </c>
      <c r="J7" s="17"/>
    </row>
    <row r="8" spans="1:11" x14ac:dyDescent="0.25">
      <c r="A8" s="17" t="s">
        <v>34</v>
      </c>
      <c r="B8" s="17">
        <f>$B$4/((1+B9)^$B$2)+$C$4/((1+B9)^$C$2)+$D$4/((1+B9)^$D$2)</f>
        <v>934.98685650320112</v>
      </c>
      <c r="I8" s="17" t="s">
        <v>41</v>
      </c>
      <c r="J8" s="22">
        <f>J9-J5</f>
        <v>2.4999999999999994E-2</v>
      </c>
      <c r="K8" t="s">
        <v>42</v>
      </c>
    </row>
    <row r="9" spans="1:11" x14ac:dyDescent="0.25">
      <c r="A9" t="s">
        <v>35</v>
      </c>
      <c r="B9" s="21">
        <v>7.4999999999999997E-2</v>
      </c>
      <c r="I9" t="s">
        <v>35</v>
      </c>
      <c r="J9" s="21">
        <v>7.4999999999999997E-2</v>
      </c>
      <c r="K9" t="s">
        <v>44</v>
      </c>
    </row>
    <row r="10" spans="1:11" x14ac:dyDescent="0.25">
      <c r="I10" s="24" t="s">
        <v>46</v>
      </c>
      <c r="J10" s="24">
        <f>$A$4+B8</f>
        <v>-65.013143496798875</v>
      </c>
    </row>
    <row r="11" spans="1:11" x14ac:dyDescent="0.25">
      <c r="A11" s="1" t="s">
        <v>36</v>
      </c>
      <c r="I11" s="1" t="s">
        <v>36</v>
      </c>
    </row>
    <row r="12" spans="1:11" x14ac:dyDescent="0.25">
      <c r="A12" s="4" t="s">
        <v>3</v>
      </c>
      <c r="B12" s="17"/>
      <c r="I12" s="4" t="s">
        <v>3</v>
      </c>
      <c r="J12" s="17"/>
    </row>
    <row r="13" spans="1:11" x14ac:dyDescent="0.25">
      <c r="A13" s="17" t="s">
        <v>34</v>
      </c>
      <c r="B13" s="17">
        <f>$B$4/((1+B14)^$B$2)+$C$4/((1+B14)^$C$2)+$D$4/((1+B14)^$D$2)</f>
        <v>999.99999999999989</v>
      </c>
      <c r="I13" s="17" t="s">
        <v>41</v>
      </c>
      <c r="J13" s="22">
        <f>J14-J5</f>
        <v>0</v>
      </c>
      <c r="K13" t="s">
        <v>43</v>
      </c>
    </row>
    <row r="14" spans="1:11" x14ac:dyDescent="0.25">
      <c r="A14" t="s">
        <v>35</v>
      </c>
      <c r="B14" s="3">
        <v>0.05</v>
      </c>
      <c r="I14" t="s">
        <v>35</v>
      </c>
      <c r="J14" s="21">
        <v>0.05</v>
      </c>
    </row>
    <row r="15" spans="1:11" x14ac:dyDescent="0.25">
      <c r="I15" s="24" t="s">
        <v>46</v>
      </c>
      <c r="J15" s="24">
        <f>$A$4+B13</f>
        <v>0</v>
      </c>
    </row>
    <row r="16" spans="1:11" x14ac:dyDescent="0.25">
      <c r="A16" s="1" t="s">
        <v>37</v>
      </c>
      <c r="I16" s="1" t="s">
        <v>37</v>
      </c>
    </row>
    <row r="17" spans="1:11" x14ac:dyDescent="0.25">
      <c r="A17" s="4" t="s">
        <v>3</v>
      </c>
      <c r="B17" s="17"/>
      <c r="I17" s="4" t="s">
        <v>3</v>
      </c>
      <c r="J17" s="17"/>
    </row>
    <row r="18" spans="1:11" x14ac:dyDescent="0.25">
      <c r="A18" s="17" t="s">
        <v>34</v>
      </c>
      <c r="B18" s="17">
        <f>$B$4/((1+B19)^$B$2)+$C$4/((1+B19)^$C$2)+$D$4/((1+B19)^$D$2)</f>
        <v>1071.4005890802514</v>
      </c>
      <c r="C18" t="s">
        <v>38</v>
      </c>
      <c r="I18" s="17" t="s">
        <v>41</v>
      </c>
      <c r="J18" s="22">
        <f>J19-J5</f>
        <v>-2.5000000000000001E-2</v>
      </c>
      <c r="K18" t="s">
        <v>45</v>
      </c>
    </row>
    <row r="19" spans="1:11" x14ac:dyDescent="0.25">
      <c r="A19" t="s">
        <v>35</v>
      </c>
      <c r="B19" s="23">
        <v>2.5000000000000001E-2</v>
      </c>
      <c r="I19" t="s">
        <v>35</v>
      </c>
      <c r="J19" s="21">
        <v>2.5000000000000001E-2</v>
      </c>
    </row>
    <row r="20" spans="1:11" x14ac:dyDescent="0.25">
      <c r="I20" s="24" t="s">
        <v>46</v>
      </c>
      <c r="J20" s="24">
        <f>$A$4+B18</f>
        <v>71.400589080251393</v>
      </c>
    </row>
    <row r="22" spans="1:11" x14ac:dyDescent="0.25">
      <c r="A22" s="2" t="s">
        <v>47</v>
      </c>
    </row>
    <row r="23" spans="1:11" x14ac:dyDescent="0.25">
      <c r="A23" t="s">
        <v>48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2935-13CB-4100-8628-2595109D1454}">
  <dimension ref="A1:G21"/>
  <sheetViews>
    <sheetView tabSelected="1" workbookViewId="0">
      <selection activeCell="B11" sqref="B11"/>
    </sheetView>
  </sheetViews>
  <sheetFormatPr baseColWidth="10" defaultRowHeight="15" x14ac:dyDescent="0.25"/>
  <cols>
    <col min="1" max="1" width="13.5703125" customWidth="1"/>
  </cols>
  <sheetData>
    <row r="1" spans="1:7" x14ac:dyDescent="0.25">
      <c r="A1" s="2" t="s">
        <v>49</v>
      </c>
    </row>
    <row r="3" spans="1:7" x14ac:dyDescent="0.25">
      <c r="F3" s="25"/>
      <c r="G3" s="25"/>
    </row>
    <row r="4" spans="1:7" x14ac:dyDescent="0.25">
      <c r="A4" s="11">
        <v>-2000</v>
      </c>
      <c r="B4" s="12">
        <v>500</v>
      </c>
      <c r="C4" s="12">
        <v>500</v>
      </c>
      <c r="D4" s="12">
        <v>500</v>
      </c>
      <c r="E4" s="12">
        <v>2500</v>
      </c>
      <c r="F4" s="26"/>
      <c r="G4" s="25"/>
    </row>
    <row r="7" spans="1:7" x14ac:dyDescent="0.25">
      <c r="A7" s="1" t="s">
        <v>50</v>
      </c>
    </row>
    <row r="8" spans="1:7" x14ac:dyDescent="0.25">
      <c r="A8" s="17" t="s">
        <v>3</v>
      </c>
      <c r="B8" s="27">
        <f>B4/-A4</f>
        <v>0.25</v>
      </c>
    </row>
    <row r="10" spans="1:7" x14ac:dyDescent="0.25">
      <c r="A10" s="1" t="s">
        <v>51</v>
      </c>
    </row>
    <row r="11" spans="1:7" x14ac:dyDescent="0.25">
      <c r="A11" s="17" t="s">
        <v>34</v>
      </c>
      <c r="B11" s="18">
        <f>B4/(1+B8)+C4/(1+B8)^2+D4/(1+B8)^3+E4/(1+B8)^4</f>
        <v>2000</v>
      </c>
      <c r="C11" t="s">
        <v>52</v>
      </c>
    </row>
    <row r="13" spans="1:7" x14ac:dyDescent="0.25">
      <c r="A13" s="1" t="s">
        <v>53</v>
      </c>
    </row>
    <row r="14" spans="1:7" x14ac:dyDescent="0.25">
      <c r="A14" t="s">
        <v>54</v>
      </c>
      <c r="B14" s="3">
        <v>0.05</v>
      </c>
    </row>
    <row r="15" spans="1:7" x14ac:dyDescent="0.25">
      <c r="A15" t="s">
        <v>35</v>
      </c>
      <c r="B15" s="3">
        <f>B8+B14</f>
        <v>0.3</v>
      </c>
    </row>
    <row r="16" spans="1:7" x14ac:dyDescent="0.25">
      <c r="A16" s="17" t="s">
        <v>34</v>
      </c>
      <c r="B16" s="18">
        <f>B4/(1+B15)+C4/(1+B15)^2+D4/(1+B15)^3+E4/(1+B15)^4</f>
        <v>1783.3759322152584</v>
      </c>
    </row>
    <row r="18" spans="1:2" x14ac:dyDescent="0.25">
      <c r="A18" s="1" t="s">
        <v>55</v>
      </c>
    </row>
    <row r="19" spans="1:2" x14ac:dyDescent="0.25">
      <c r="A19" t="s">
        <v>54</v>
      </c>
      <c r="B19" s="3">
        <v>-0.02</v>
      </c>
    </row>
    <row r="20" spans="1:2" x14ac:dyDescent="0.25">
      <c r="A20" t="s">
        <v>35</v>
      </c>
      <c r="B20" s="3">
        <f>B8+B19</f>
        <v>0.23</v>
      </c>
    </row>
    <row r="21" spans="1:2" x14ac:dyDescent="0.25">
      <c r="A21" s="17" t="s">
        <v>34</v>
      </c>
      <c r="B21" s="18">
        <f>B4/(1+B20)+C4/(1+B20)^2+D4/(1+B20)^3+E4/(1+B20)^4</f>
        <v>2097.9308705045833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Exercise 1</vt:lpstr>
      <vt:lpstr>Exercise 2</vt:lpstr>
      <vt:lpstr>Exercise 3</vt:lpstr>
      <vt:lpstr>Exercise 4</vt:lpstr>
      <vt:lpstr>Exercise 5</vt:lpstr>
      <vt:lpstr>Exercise 6</vt:lpstr>
      <vt:lpstr>Exercise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</dc:creator>
  <cp:lastModifiedBy>alber</cp:lastModifiedBy>
  <dcterms:created xsi:type="dcterms:W3CDTF">2021-02-23T11:58:22Z</dcterms:created>
  <dcterms:modified xsi:type="dcterms:W3CDTF">2021-02-28T17:48:54Z</dcterms:modified>
</cp:coreProperties>
</file>